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SWORTI Oplocení ZUŠ oprava 221123\"/>
    </mc:Choice>
  </mc:AlternateContent>
  <bookViews>
    <workbookView xWindow="0" yWindow="0" windowWidth="0" windowHeight="0"/>
  </bookViews>
  <sheets>
    <sheet name="Rekapitulace stavby" sheetId="1" r:id="rId1"/>
    <sheet name="011 - Bourací práce úsek ..." sheetId="2" r:id="rId2"/>
    <sheet name="012 - Architektonicko sta..." sheetId="3" r:id="rId3"/>
    <sheet name="021 - Bourací práce úsek B" sheetId="4" r:id="rId4"/>
    <sheet name="022 - Architektonicko sta..." sheetId="5" r:id="rId5"/>
    <sheet name="031 - Bourací práce úsek C" sheetId="6" r:id="rId6"/>
    <sheet name="032 - Architektonicko sta..." sheetId="7" r:id="rId7"/>
    <sheet name="041 - Bourací práce úsek ..." sheetId="8" r:id="rId8"/>
    <sheet name="042 - Architektonicko sta..." sheetId="9" r:id="rId9"/>
    <sheet name="Pokyny pro vyplnění" sheetId="10" r:id="rId10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'011 - Bourací práce úsek ...'!$C$91:$K$183</definedName>
    <definedName name="_xlnm.Print_Area" localSheetId="1">'011 - Bourací práce úsek ...'!$C$4:$J$41,'011 - Bourací práce úsek ...'!$C$47:$J$71,'011 - Bourací práce úsek ...'!$C$77:$K$183</definedName>
    <definedName name="_xlnm.Print_Titles" localSheetId="1">'011 - Bourací práce úsek ...'!$91:$91</definedName>
    <definedName name="_xlnm._FilterDatabase" localSheetId="2" hidden="1">'012 - Architektonicko sta...'!$C$94:$K$248</definedName>
    <definedName name="_xlnm.Print_Area" localSheetId="2">'012 - Architektonicko sta...'!$C$4:$J$41,'012 - Architektonicko sta...'!$C$47:$J$74,'012 - Architektonicko sta...'!$C$80:$K$248</definedName>
    <definedName name="_xlnm.Print_Titles" localSheetId="2">'012 - Architektonicko sta...'!$94:$94</definedName>
    <definedName name="_xlnm._FilterDatabase" localSheetId="3" hidden="1">'021 - Bourací práce úsek B'!$C$91:$K$210</definedName>
    <definedName name="_xlnm.Print_Area" localSheetId="3">'021 - Bourací práce úsek B'!$C$4:$J$41,'021 - Bourací práce úsek B'!$C$47:$J$71,'021 - Bourací práce úsek B'!$C$77:$K$210</definedName>
    <definedName name="_xlnm.Print_Titles" localSheetId="3">'021 - Bourací práce úsek B'!$91:$91</definedName>
    <definedName name="_xlnm._FilterDatabase" localSheetId="4" hidden="1">'022 - Architektonicko sta...'!$C$94:$K$317</definedName>
    <definedName name="_xlnm.Print_Area" localSheetId="4">'022 - Architektonicko sta...'!$C$4:$J$41,'022 - Architektonicko sta...'!$C$47:$J$74,'022 - Architektonicko sta...'!$C$80:$K$317</definedName>
    <definedName name="_xlnm.Print_Titles" localSheetId="4">'022 - Architektonicko sta...'!$94:$94</definedName>
    <definedName name="_xlnm._FilterDatabase" localSheetId="5" hidden="1">'031 - Bourací práce úsek C'!$C$93:$K$195</definedName>
    <definedName name="_xlnm.Print_Area" localSheetId="5">'031 - Bourací práce úsek C'!$C$4:$J$41,'031 - Bourací práce úsek C'!$C$47:$J$73,'031 - Bourací práce úsek C'!$C$79:$K$195</definedName>
    <definedName name="_xlnm.Print_Titles" localSheetId="5">'031 - Bourací práce úsek C'!$93:$93</definedName>
    <definedName name="_xlnm._FilterDatabase" localSheetId="6" hidden="1">'032 - Architektonicko sta...'!$C$93:$K$211</definedName>
    <definedName name="_xlnm.Print_Area" localSheetId="6">'032 - Architektonicko sta...'!$C$4:$J$41,'032 - Architektonicko sta...'!$C$47:$J$73,'032 - Architektonicko sta...'!$C$79:$K$211</definedName>
    <definedName name="_xlnm.Print_Titles" localSheetId="6">'032 - Architektonicko sta...'!$93:$93</definedName>
    <definedName name="_xlnm._FilterDatabase" localSheetId="7" hidden="1">'041 - Bourací práce úsek ...'!$C$91:$K$202</definedName>
    <definedName name="_xlnm.Print_Area" localSheetId="7">'041 - Bourací práce úsek ...'!$C$4:$J$41,'041 - Bourací práce úsek ...'!$C$47:$J$71,'041 - Bourací práce úsek ...'!$C$77:$K$202</definedName>
    <definedName name="_xlnm.Print_Titles" localSheetId="7">'041 - Bourací práce úsek ...'!$91:$91</definedName>
    <definedName name="_xlnm._FilterDatabase" localSheetId="8" hidden="1">'042 - Architektonicko sta...'!$C$92:$K$271</definedName>
    <definedName name="_xlnm.Print_Area" localSheetId="8">'042 - Architektonicko sta...'!$C$4:$J$41,'042 - Architektonicko sta...'!$C$47:$J$72,'042 - Architektonicko sta...'!$C$78:$K$271</definedName>
    <definedName name="_xlnm.Print_Titles" localSheetId="8">'042 - Architektonicko sta...'!$92:$92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9"/>
  <c r="J38"/>
  <c i="1" r="AY66"/>
  <c i="9" r="J37"/>
  <c i="1" r="AX66"/>
  <c i="9" r="BI271"/>
  <c r="BH271"/>
  <c r="BG271"/>
  <c r="BF271"/>
  <c r="T271"/>
  <c r="T270"/>
  <c r="R271"/>
  <c r="R270"/>
  <c r="P271"/>
  <c r="P270"/>
  <c r="BI268"/>
  <c r="BH268"/>
  <c r="BG268"/>
  <c r="BF268"/>
  <c r="T268"/>
  <c r="T267"/>
  <c r="R268"/>
  <c r="R267"/>
  <c r="P268"/>
  <c r="P267"/>
  <c r="BI265"/>
  <c r="BH265"/>
  <c r="BG265"/>
  <c r="BF265"/>
  <c r="T265"/>
  <c r="R265"/>
  <c r="P265"/>
  <c r="BI260"/>
  <c r="BH260"/>
  <c r="BG260"/>
  <c r="BF260"/>
  <c r="T260"/>
  <c r="R260"/>
  <c r="P260"/>
  <c r="BI258"/>
  <c r="BH258"/>
  <c r="BG258"/>
  <c r="BF258"/>
  <c r="T258"/>
  <c r="R258"/>
  <c r="P258"/>
  <c r="BI251"/>
  <c r="BH251"/>
  <c r="BG251"/>
  <c r="BF251"/>
  <c r="T251"/>
  <c r="R251"/>
  <c r="P251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3"/>
  <c r="BH213"/>
  <c r="BG213"/>
  <c r="BF213"/>
  <c r="T213"/>
  <c r="R213"/>
  <c r="P213"/>
  <c r="BI204"/>
  <c r="BH204"/>
  <c r="BG204"/>
  <c r="BF204"/>
  <c r="T204"/>
  <c r="R204"/>
  <c r="P204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47"/>
  <c r="BH147"/>
  <c r="BG147"/>
  <c r="BF147"/>
  <c r="T147"/>
  <c r="R147"/>
  <c r="P147"/>
  <c r="BI139"/>
  <c r="BH139"/>
  <c r="BG139"/>
  <c r="BF139"/>
  <c r="T139"/>
  <c r="R139"/>
  <c r="P139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R121"/>
  <c r="P121"/>
  <c r="BI112"/>
  <c r="BH112"/>
  <c r="BG112"/>
  <c r="BF112"/>
  <c r="T112"/>
  <c r="R112"/>
  <c r="P112"/>
  <c r="BI104"/>
  <c r="BH104"/>
  <c r="BG104"/>
  <c r="BF104"/>
  <c r="T104"/>
  <c r="R104"/>
  <c r="P104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50"/>
  <c i="8" r="J39"/>
  <c r="J38"/>
  <c i="1" r="AY65"/>
  <c i="8" r="J37"/>
  <c i="1" r="AX65"/>
  <c i="8" r="BI202"/>
  <c r="BH202"/>
  <c r="BG202"/>
  <c r="BF202"/>
  <c r="T202"/>
  <c r="T201"/>
  <c r="R202"/>
  <c r="R201"/>
  <c r="P202"/>
  <c r="P201"/>
  <c r="BI198"/>
  <c r="BH198"/>
  <c r="BG198"/>
  <c r="BF198"/>
  <c r="T198"/>
  <c r="T197"/>
  <c r="R198"/>
  <c r="R197"/>
  <c r="P198"/>
  <c r="P197"/>
  <c r="BI195"/>
  <c r="BH195"/>
  <c r="BG195"/>
  <c r="BF195"/>
  <c r="T195"/>
  <c r="T194"/>
  <c r="R195"/>
  <c r="R194"/>
  <c r="P195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4"/>
  <c r="BH124"/>
  <c r="BG124"/>
  <c r="BF124"/>
  <c r="T124"/>
  <c r="R124"/>
  <c r="P124"/>
  <c r="BI115"/>
  <c r="BH115"/>
  <c r="BG115"/>
  <c r="BF115"/>
  <c r="T115"/>
  <c r="R115"/>
  <c r="P115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89"/>
  <c r="J19"/>
  <c r="J14"/>
  <c r="J86"/>
  <c r="E7"/>
  <c r="E50"/>
  <c i="7" r="J39"/>
  <c r="J38"/>
  <c i="1" r="AY63"/>
  <c i="7" r="J37"/>
  <c i="1" r="AX63"/>
  <c i="7" r="BI211"/>
  <c r="BH211"/>
  <c r="BG211"/>
  <c r="BF211"/>
  <c r="T211"/>
  <c r="T210"/>
  <c r="R211"/>
  <c r="R210"/>
  <c r="P211"/>
  <c r="P210"/>
  <c r="BI206"/>
  <c r="BH206"/>
  <c r="BG206"/>
  <c r="BF206"/>
  <c r="T206"/>
  <c r="T205"/>
  <c r="T204"/>
  <c r="R206"/>
  <c r="R205"/>
  <c r="R204"/>
  <c r="P206"/>
  <c r="P205"/>
  <c r="P204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4"/>
  <c r="BH194"/>
  <c r="BG194"/>
  <c r="BF194"/>
  <c r="T194"/>
  <c r="R194"/>
  <c r="P194"/>
  <c r="BI192"/>
  <c r="BH192"/>
  <c r="BG192"/>
  <c r="BF192"/>
  <c r="T192"/>
  <c r="R192"/>
  <c r="P192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2"/>
  <c r="BH152"/>
  <c r="BG152"/>
  <c r="BF152"/>
  <c r="T152"/>
  <c r="R152"/>
  <c r="P152"/>
  <c r="BI147"/>
  <c r="BH147"/>
  <c r="BG147"/>
  <c r="BF147"/>
  <c r="T147"/>
  <c r="R147"/>
  <c r="P147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7"/>
  <c r="BH97"/>
  <c r="BG97"/>
  <c r="BF97"/>
  <c r="T97"/>
  <c r="R97"/>
  <c r="P97"/>
  <c r="J90"/>
  <c r="F90"/>
  <c r="F88"/>
  <c r="E86"/>
  <c r="J58"/>
  <c r="F58"/>
  <c r="F56"/>
  <c r="E54"/>
  <c r="J26"/>
  <c r="E26"/>
  <c r="J91"/>
  <c r="J25"/>
  <c r="J20"/>
  <c r="E20"/>
  <c r="F91"/>
  <c r="J19"/>
  <c r="J14"/>
  <c r="J88"/>
  <c r="E7"/>
  <c r="E82"/>
  <c i="6" r="J39"/>
  <c r="J38"/>
  <c i="1" r="AY62"/>
  <c i="6" r="J37"/>
  <c i="1" r="AX62"/>
  <c i="6" r="BI195"/>
  <c r="BH195"/>
  <c r="BG195"/>
  <c r="BF195"/>
  <c r="T195"/>
  <c r="T194"/>
  <c r="R195"/>
  <c r="R194"/>
  <c r="P195"/>
  <c r="P194"/>
  <c r="BI191"/>
  <c r="BH191"/>
  <c r="BG191"/>
  <c r="BF191"/>
  <c r="T191"/>
  <c r="T190"/>
  <c r="R191"/>
  <c r="R190"/>
  <c r="P191"/>
  <c r="P190"/>
  <c r="BI185"/>
  <c r="BH185"/>
  <c r="BG185"/>
  <c r="BF185"/>
  <c r="T185"/>
  <c r="T184"/>
  <c r="T183"/>
  <c r="R185"/>
  <c r="R184"/>
  <c r="R183"/>
  <c r="P185"/>
  <c r="P184"/>
  <c r="P183"/>
  <c r="BI181"/>
  <c r="BH181"/>
  <c r="BG181"/>
  <c r="BF181"/>
  <c r="T181"/>
  <c r="T180"/>
  <c r="R181"/>
  <c r="R180"/>
  <c r="P181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7"/>
  <c r="BH97"/>
  <c r="BG97"/>
  <c r="BF97"/>
  <c r="T97"/>
  <c r="R97"/>
  <c r="P97"/>
  <c r="J90"/>
  <c r="F90"/>
  <c r="F88"/>
  <c r="E86"/>
  <c r="J58"/>
  <c r="F58"/>
  <c r="F56"/>
  <c r="E54"/>
  <c r="J26"/>
  <c r="E26"/>
  <c r="J91"/>
  <c r="J25"/>
  <c r="J20"/>
  <c r="E20"/>
  <c r="F91"/>
  <c r="J19"/>
  <c r="J14"/>
  <c r="J88"/>
  <c r="E7"/>
  <c r="E82"/>
  <c i="5" r="J39"/>
  <c r="J38"/>
  <c i="1" r="AY60"/>
  <c i="5" r="J37"/>
  <c i="1" r="AX60"/>
  <c i="5" r="BI317"/>
  <c r="BH317"/>
  <c r="BG317"/>
  <c r="BF317"/>
  <c r="T317"/>
  <c r="T316"/>
  <c r="R317"/>
  <c r="R316"/>
  <c r="P317"/>
  <c r="P316"/>
  <c r="BI314"/>
  <c r="BH314"/>
  <c r="BG314"/>
  <c r="BF314"/>
  <c r="T314"/>
  <c r="R314"/>
  <c r="P314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80"/>
  <c r="BH280"/>
  <c r="BG280"/>
  <c r="BF280"/>
  <c r="T280"/>
  <c r="T279"/>
  <c r="R280"/>
  <c r="R279"/>
  <c r="P280"/>
  <c r="P279"/>
  <c r="BI273"/>
  <c r="BH273"/>
  <c r="BG273"/>
  <c r="BF273"/>
  <c r="T273"/>
  <c r="R273"/>
  <c r="P273"/>
  <c r="BI267"/>
  <c r="BH267"/>
  <c r="BG267"/>
  <c r="BF267"/>
  <c r="T267"/>
  <c r="R267"/>
  <c r="P267"/>
  <c r="BI261"/>
  <c r="BH261"/>
  <c r="BG261"/>
  <c r="BF261"/>
  <c r="T261"/>
  <c r="R261"/>
  <c r="P261"/>
  <c r="BI255"/>
  <c r="BH255"/>
  <c r="BG255"/>
  <c r="BF255"/>
  <c r="T255"/>
  <c r="R255"/>
  <c r="P255"/>
  <c r="BI248"/>
  <c r="BH248"/>
  <c r="BG248"/>
  <c r="BF248"/>
  <c r="T248"/>
  <c r="R248"/>
  <c r="P248"/>
  <c r="BI242"/>
  <c r="BH242"/>
  <c r="BG242"/>
  <c r="BF242"/>
  <c r="T242"/>
  <c r="R242"/>
  <c r="P242"/>
  <c r="BI235"/>
  <c r="BH235"/>
  <c r="BG235"/>
  <c r="BF235"/>
  <c r="T235"/>
  <c r="R235"/>
  <c r="P235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4"/>
  <c r="BH194"/>
  <c r="BG194"/>
  <c r="BF194"/>
  <c r="T194"/>
  <c r="R194"/>
  <c r="P194"/>
  <c r="BI186"/>
  <c r="BH186"/>
  <c r="BG186"/>
  <c r="BF186"/>
  <c r="T186"/>
  <c r="R186"/>
  <c r="P186"/>
  <c r="BI179"/>
  <c r="BH179"/>
  <c r="BG179"/>
  <c r="BF179"/>
  <c r="T179"/>
  <c r="R179"/>
  <c r="P179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83"/>
  <c i="4" r="J39"/>
  <c r="J38"/>
  <c i="1" r="AY59"/>
  <c i="4" r="J37"/>
  <c i="1" r="AX59"/>
  <c i="4" r="BI210"/>
  <c r="BH210"/>
  <c r="BG210"/>
  <c r="BF210"/>
  <c r="T210"/>
  <c r="T209"/>
  <c r="R210"/>
  <c r="R209"/>
  <c r="P210"/>
  <c r="P209"/>
  <c r="BI206"/>
  <c r="BH206"/>
  <c r="BG206"/>
  <c r="BF206"/>
  <c r="T206"/>
  <c r="T205"/>
  <c r="R206"/>
  <c r="R205"/>
  <c r="P206"/>
  <c r="P205"/>
  <c r="BI203"/>
  <c r="BH203"/>
  <c r="BG203"/>
  <c r="BF203"/>
  <c r="T203"/>
  <c r="T202"/>
  <c r="R203"/>
  <c r="R202"/>
  <c r="P203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56"/>
  <c r="E7"/>
  <c r="E80"/>
  <c i="3" r="J39"/>
  <c r="J38"/>
  <c i="1" r="AY57"/>
  <c i="3" r="J37"/>
  <c i="1" r="AX57"/>
  <c i="3"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39"/>
  <c r="BH239"/>
  <c r="BG239"/>
  <c r="BF239"/>
  <c r="T239"/>
  <c r="R239"/>
  <c r="P239"/>
  <c r="BI233"/>
  <c r="BH233"/>
  <c r="BG233"/>
  <c r="BF233"/>
  <c r="T233"/>
  <c r="R233"/>
  <c r="P233"/>
  <c r="BI229"/>
  <c r="BH229"/>
  <c r="BG229"/>
  <c r="BF229"/>
  <c r="T229"/>
  <c r="T228"/>
  <c r="R229"/>
  <c r="R228"/>
  <c r="P229"/>
  <c r="P228"/>
  <c r="BI226"/>
  <c r="BH226"/>
  <c r="BG226"/>
  <c r="BF226"/>
  <c r="T226"/>
  <c r="R226"/>
  <c r="P226"/>
  <c r="BI221"/>
  <c r="BH221"/>
  <c r="BG221"/>
  <c r="BF221"/>
  <c r="T221"/>
  <c r="R221"/>
  <c r="P221"/>
  <c r="BI219"/>
  <c r="BH219"/>
  <c r="BG219"/>
  <c r="BF219"/>
  <c r="T219"/>
  <c r="R219"/>
  <c r="P219"/>
  <c r="BI208"/>
  <c r="BH208"/>
  <c r="BG208"/>
  <c r="BF208"/>
  <c r="T208"/>
  <c r="R208"/>
  <c r="P208"/>
  <c r="BI198"/>
  <c r="BH198"/>
  <c r="BG198"/>
  <c r="BF198"/>
  <c r="T198"/>
  <c r="R198"/>
  <c r="P198"/>
  <c r="BI188"/>
  <c r="BH188"/>
  <c r="BG188"/>
  <c r="BF188"/>
  <c r="T188"/>
  <c r="R188"/>
  <c r="P188"/>
  <c r="BI182"/>
  <c r="BH182"/>
  <c r="BG182"/>
  <c r="BF182"/>
  <c r="T182"/>
  <c r="R182"/>
  <c r="P182"/>
  <c r="BI173"/>
  <c r="BH173"/>
  <c r="BG173"/>
  <c r="BF173"/>
  <c r="T173"/>
  <c r="T172"/>
  <c r="R173"/>
  <c r="R172"/>
  <c r="P173"/>
  <c r="P172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BI104"/>
  <c r="BH104"/>
  <c r="BG104"/>
  <c r="BF104"/>
  <c r="T104"/>
  <c r="R104"/>
  <c r="P104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59"/>
  <c r="J19"/>
  <c r="J14"/>
  <c r="J56"/>
  <c r="E7"/>
  <c r="E83"/>
  <c i="2" r="J39"/>
  <c r="J38"/>
  <c i="1" r="AY56"/>
  <c i="2" r="J37"/>
  <c i="1" r="AX56"/>
  <c i="2"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6"/>
  <c r="BH176"/>
  <c r="BG176"/>
  <c r="BF176"/>
  <c r="T176"/>
  <c r="T175"/>
  <c r="R176"/>
  <c r="R175"/>
  <c r="P176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3"/>
  <c r="BH143"/>
  <c r="BG143"/>
  <c r="BF143"/>
  <c r="T143"/>
  <c r="R143"/>
  <c r="P143"/>
  <c r="BI134"/>
  <c r="BH134"/>
  <c r="BG134"/>
  <c r="BF134"/>
  <c r="T134"/>
  <c r="R134"/>
  <c r="P134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1"/>
  <c r="BH101"/>
  <c r="BG101"/>
  <c r="BF101"/>
  <c r="T101"/>
  <c r="R101"/>
  <c r="P101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89"/>
  <c r="J19"/>
  <c r="J14"/>
  <c r="J56"/>
  <c r="E7"/>
  <c r="E80"/>
  <c i="1" r="L50"/>
  <c r="AM50"/>
  <c r="AM49"/>
  <c r="L49"/>
  <c r="AM47"/>
  <c r="L47"/>
  <c r="L45"/>
  <c r="L44"/>
  <c i="2" r="J179"/>
  <c r="J155"/>
  <c i="3" r="BK188"/>
  <c r="J198"/>
  <c r="BK127"/>
  <c i="4" r="BK194"/>
  <c r="J185"/>
  <c r="BK206"/>
  <c i="5" r="BK273"/>
  <c r="BK223"/>
  <c r="BK317"/>
  <c r="J218"/>
  <c r="BK186"/>
  <c i="6" r="BK97"/>
  <c r="BK158"/>
  <c i="7" r="BK199"/>
  <c r="J121"/>
  <c r="BK173"/>
  <c r="BK121"/>
  <c i="8" r="J137"/>
  <c r="J198"/>
  <c i="9" r="J221"/>
  <c r="J233"/>
  <c r="BK251"/>
  <c r="BK221"/>
  <c i="2" r="BK170"/>
  <c r="BK95"/>
  <c r="J114"/>
  <c i="3" r="J219"/>
  <c r="BK226"/>
  <c r="BK117"/>
  <c i="4" r="BK149"/>
  <c r="J198"/>
  <c r="BK203"/>
  <c i="5" r="BK284"/>
  <c r="BK194"/>
  <c r="BK290"/>
  <c r="J194"/>
  <c r="J98"/>
  <c i="6" r="BK191"/>
  <c r="J146"/>
  <c i="7" r="J167"/>
  <c r="BK179"/>
  <c r="BK116"/>
  <c i="8" r="BK151"/>
  <c r="BK202"/>
  <c i="9" r="BK139"/>
  <c r="J184"/>
  <c r="J160"/>
  <c i="2" r="BK143"/>
  <c r="J101"/>
  <c i="3" r="J208"/>
  <c r="BK182"/>
  <c r="J104"/>
  <c r="BK245"/>
  <c r="J229"/>
  <c r="BK167"/>
  <c i="4" r="J112"/>
  <c r="J180"/>
  <c r="J95"/>
  <c i="5" r="BK208"/>
  <c r="BK104"/>
  <c r="BK242"/>
  <c r="J128"/>
  <c i="6" r="BK185"/>
  <c r="BK146"/>
  <c r="J185"/>
  <c i="7" r="J179"/>
  <c r="BK103"/>
  <c i="8" r="J190"/>
  <c r="J202"/>
  <c r="J195"/>
  <c i="9" r="BK160"/>
  <c r="BK147"/>
  <c r="BK271"/>
  <c i="2" r="J183"/>
  <c i="1" r="AS58"/>
  <c i="3" r="BK138"/>
  <c i="4" r="J190"/>
  <c r="J194"/>
  <c r="BK155"/>
  <c i="5" r="J235"/>
  <c r="BK139"/>
  <c r="BK267"/>
  <c r="J145"/>
  <c r="BK128"/>
  <c i="6" r="J167"/>
  <c r="J122"/>
  <c i="7" r="BK192"/>
  <c r="J116"/>
  <c r="J152"/>
  <c i="8" r="BK198"/>
  <c r="J177"/>
  <c r="J107"/>
  <c i="9" r="J121"/>
  <c r="J265"/>
  <c r="BK245"/>
  <c i="2" r="BK160"/>
  <c r="BK183"/>
  <c r="BK126"/>
  <c i="3" r="J138"/>
  <c r="J111"/>
  <c r="BK122"/>
  <c i="4" r="J173"/>
  <c r="BK173"/>
  <c i="5" r="J302"/>
  <c r="J152"/>
  <c r="J273"/>
  <c r="J122"/>
  <c r="BK116"/>
  <c i="6" r="J176"/>
  <c r="BK195"/>
  <c i="7" r="J211"/>
  <c r="J199"/>
  <c r="J130"/>
  <c i="8" r="BK186"/>
  <c r="J186"/>
  <c r="BK143"/>
  <c i="9" r="BK112"/>
  <c r="J155"/>
  <c r="BK155"/>
  <c r="BK193"/>
  <c i="2" r="J126"/>
  <c r="J143"/>
  <c r="BK165"/>
  <c i="3" r="J132"/>
  <c r="J149"/>
  <c r="BK149"/>
  <c i="4" r="BK190"/>
  <c r="BK167"/>
  <c r="J149"/>
  <c i="5" r="BK255"/>
  <c r="BK122"/>
  <c r="J248"/>
  <c r="BK98"/>
  <c i="6" r="BK172"/>
  <c r="J152"/>
  <c r="J103"/>
  <c i="7" r="BK110"/>
  <c r="BK139"/>
  <c i="8" r="J124"/>
  <c r="BK172"/>
  <c r="BK137"/>
  <c i="9" r="J204"/>
  <c r="BK239"/>
  <c r="J213"/>
  <c i="1" r="AS64"/>
  <c i="2" r="BK120"/>
  <c i="3" r="J245"/>
  <c r="BK155"/>
  <c r="BK248"/>
  <c r="J239"/>
  <c r="BK143"/>
  <c r="J127"/>
  <c i="4" r="BK198"/>
  <c r="BK118"/>
  <c i="5" r="J308"/>
  <c r="BK248"/>
  <c r="J133"/>
  <c r="J223"/>
  <c r="J267"/>
  <c i="6" r="J158"/>
  <c r="J195"/>
  <c i="7" r="J194"/>
  <c r="BK202"/>
  <c r="J139"/>
  <c i="8" r="J95"/>
  <c r="BK170"/>
  <c r="J101"/>
  <c i="9" r="J127"/>
  <c r="BK179"/>
  <c r="J173"/>
  <c r="BK227"/>
  <c i="2" r="BK108"/>
  <c r="J108"/>
  <c i="3" r="BK221"/>
  <c r="J117"/>
  <c r="BK208"/>
  <c r="J182"/>
  <c r="BK198"/>
  <c i="4" r="J118"/>
  <c r="BK185"/>
  <c i="5" r="J261"/>
  <c r="J179"/>
  <c r="J255"/>
  <c r="J110"/>
  <c r="J104"/>
  <c i="6" r="BK110"/>
  <c r="J110"/>
  <c i="7" r="J202"/>
  <c r="BK194"/>
  <c r="J147"/>
  <c i="8" r="J151"/>
  <c r="BK115"/>
  <c r="BK177"/>
  <c i="9" r="J147"/>
  <c r="J104"/>
  <c r="J268"/>
  <c i="2" r="BK155"/>
  <c r="J120"/>
  <c i="3" r="J226"/>
  <c r="BK239"/>
  <c r="BK173"/>
  <c r="J161"/>
  <c i="4" r="J206"/>
  <c r="J161"/>
  <c r="BK161"/>
  <c i="5" r="J242"/>
  <c r="J116"/>
  <c r="BK235"/>
  <c r="J166"/>
  <c i="6" r="J191"/>
  <c r="BK134"/>
  <c r="J134"/>
  <c i="7" r="J192"/>
  <c r="BK97"/>
  <c r="J126"/>
  <c i="8" r="J157"/>
  <c r="BK124"/>
  <c i="9" r="BK233"/>
  <c r="BK265"/>
  <c r="J112"/>
  <c r="J258"/>
  <c i="2" r="J165"/>
  <c r="J170"/>
  <c i="3" r="BK233"/>
  <c r="BK104"/>
  <c r="BK132"/>
  <c i="4" r="BK180"/>
  <c r="BK137"/>
  <c r="J106"/>
  <c i="5" r="J317"/>
  <c r="J212"/>
  <c r="BK314"/>
  <c r="BK212"/>
  <c r="BK166"/>
  <c i="6" r="J128"/>
  <c r="BK165"/>
  <c i="7" r="BK206"/>
  <c r="J185"/>
  <c r="J173"/>
  <c i="8" r="J170"/>
  <c r="BK157"/>
  <c i="9" r="BK164"/>
  <c r="J260"/>
  <c r="BK268"/>
  <c r="J239"/>
  <c i="2" r="BK101"/>
  <c r="J153"/>
  <c i="3" r="J248"/>
  <c r="BK229"/>
  <c r="BK219"/>
  <c r="BK161"/>
  <c r="J233"/>
  <c r="BK111"/>
  <c i="4" r="J203"/>
  <c r="BK131"/>
  <c r="BK95"/>
  <c i="5" r="BK296"/>
  <c r="J186"/>
  <c r="BK302"/>
  <c r="BK203"/>
  <c r="J139"/>
  <c i="6" r="J116"/>
  <c r="J172"/>
  <c r="BK122"/>
  <c i="7" r="J103"/>
  <c r="J135"/>
  <c i="8" r="J131"/>
  <c r="J182"/>
  <c i="9" r="BK213"/>
  <c r="J193"/>
  <c r="J245"/>
  <c r="J251"/>
  <c i="2" r="J160"/>
  <c r="BK134"/>
  <c i="1" r="AS61"/>
  <c i="3" r="J122"/>
  <c i="4" r="J137"/>
  <c r="BK112"/>
  <c r="BK143"/>
  <c i="5" r="J198"/>
  <c r="J284"/>
  <c r="BK198"/>
  <c r="BK152"/>
  <c i="6" r="BK140"/>
  <c r="BK181"/>
  <c i="7" r="BK211"/>
  <c r="J206"/>
  <c r="BK130"/>
  <c i="8" r="BK163"/>
  <c r="J163"/>
  <c i="9" r="BK258"/>
  <c r="J189"/>
  <c r="BK184"/>
  <c r="J179"/>
  <c i="2" r="BK179"/>
  <c r="BK114"/>
  <c i="1" r="AS55"/>
  <c i="3" r="J155"/>
  <c i="4" r="J131"/>
  <c r="BK106"/>
  <c r="BK100"/>
  <c i="5" r="J290"/>
  <c r="J203"/>
  <c r="J296"/>
  <c r="J208"/>
  <c r="BK159"/>
  <c i="6" r="J165"/>
  <c r="BK176"/>
  <c r="J97"/>
  <c i="7" r="BK152"/>
  <c r="BK147"/>
  <c i="8" r="BK182"/>
  <c r="BK195"/>
  <c r="BK95"/>
  <c i="9" r="BK199"/>
  <c r="J199"/>
  <c r="J271"/>
  <c r="BK121"/>
  <c r="BK134"/>
  <c i="2" r="J176"/>
  <c r="J95"/>
  <c i="3" r="J173"/>
  <c r="J188"/>
  <c r="J221"/>
  <c i="4" r="J100"/>
  <c r="BK124"/>
  <c r="J124"/>
  <c i="5" r="J229"/>
  <c r="J159"/>
  <c r="BK261"/>
  <c r="BK133"/>
  <c r="BK145"/>
  <c i="6" r="BK116"/>
  <c r="BK167"/>
  <c i="7" r="BK135"/>
  <c r="J161"/>
  <c i="8" r="J172"/>
  <c r="BK101"/>
  <c r="BK190"/>
  <c i="9" r="BK104"/>
  <c r="J164"/>
  <c r="BK260"/>
  <c r="BK189"/>
  <c i="2" r="BK176"/>
  <c i="4" r="J155"/>
  <c r="J210"/>
  <c r="J167"/>
  <c i="5" r="J280"/>
  <c r="J173"/>
  <c r="BK280"/>
  <c r="BK173"/>
  <c r="BK110"/>
  <c i="6" r="J181"/>
  <c r="BK152"/>
  <c i="7" r="J97"/>
  <c r="BK185"/>
  <c r="BK126"/>
  <c i="8" r="BK131"/>
  <c r="J115"/>
  <c i="9" r="J227"/>
  <c r="BK96"/>
  <c r="J96"/>
  <c r="J134"/>
  <c r="BK127"/>
  <c i="2" r="BK153"/>
  <c r="J134"/>
  <c i="3" r="J167"/>
  <c r="BK98"/>
  <c r="J143"/>
  <c r="J98"/>
  <c i="4" r="J143"/>
  <c r="BK210"/>
  <c i="5" r="J314"/>
  <c r="BK218"/>
  <c r="BK308"/>
  <c r="BK229"/>
  <c r="BK179"/>
  <c i="6" r="BK103"/>
  <c r="BK128"/>
  <c r="J140"/>
  <c i="7" r="BK161"/>
  <c r="BK167"/>
  <c r="J110"/>
  <c i="8" r="J143"/>
  <c r="BK107"/>
  <c i="9" r="BK204"/>
  <c r="BK173"/>
  <c r="J139"/>
  <c i="2" l="1" r="P94"/>
  <c r="R94"/>
  <c r="T94"/>
  <c r="R107"/>
  <c r="T152"/>
  <c i="3" r="P97"/>
  <c r="R110"/>
  <c r="BK181"/>
  <c r="J181"/>
  <c r="J68"/>
  <c r="BK218"/>
  <c r="J218"/>
  <c r="J69"/>
  <c r="T232"/>
  <c r="T231"/>
  <c i="4" r="T94"/>
  <c r="BK130"/>
  <c r="J130"/>
  <c r="J66"/>
  <c r="P179"/>
  <c i="5" r="BK97"/>
  <c r="J97"/>
  <c r="J65"/>
  <c r="BK144"/>
  <c r="J144"/>
  <c r="J66"/>
  <c r="BK185"/>
  <c r="J185"/>
  <c r="J67"/>
  <c r="BK241"/>
  <c r="J241"/>
  <c r="J68"/>
  <c r="BK254"/>
  <c r="J254"/>
  <c r="J69"/>
  <c r="R283"/>
  <c r="R282"/>
  <c i="6" r="BK96"/>
  <c r="J96"/>
  <c r="J65"/>
  <c r="R96"/>
  <c r="P109"/>
  <c r="BK164"/>
  <c r="J164"/>
  <c r="J67"/>
  <c r="T164"/>
  <c i="7" r="BK109"/>
  <c r="J109"/>
  <c r="J66"/>
  <c r="R109"/>
  <c r="P160"/>
  <c r="BK191"/>
  <c r="J191"/>
  <c r="J68"/>
  <c r="R191"/>
  <c i="8" r="R94"/>
  <c r="P123"/>
  <c r="BK169"/>
  <c r="J169"/>
  <c r="J67"/>
  <c r="R169"/>
  <c i="9" r="R95"/>
  <c i="2" r="T107"/>
  <c r="T93"/>
  <c r="T92"/>
  <c r="P152"/>
  <c i="3" r="BK97"/>
  <c r="J97"/>
  <c r="J65"/>
  <c r="BK110"/>
  <c r="J110"/>
  <c r="J66"/>
  <c r="T181"/>
  <c r="P218"/>
  <c r="P232"/>
  <c r="P231"/>
  <c i="4" r="P94"/>
  <c r="R130"/>
  <c r="T179"/>
  <c i="5" r="R97"/>
  <c r="P144"/>
  <c r="R185"/>
  <c r="R241"/>
  <c r="R254"/>
  <c r="T283"/>
  <c r="T282"/>
  <c i="6" r="P96"/>
  <c r="T96"/>
  <c r="R109"/>
  <c r="P164"/>
  <c i="7" r="BK96"/>
  <c r="T96"/>
  <c r="T109"/>
  <c r="R160"/>
  <c r="P191"/>
  <c i="8" r="P94"/>
  <c r="BK123"/>
  <c r="J123"/>
  <c r="J66"/>
  <c r="R123"/>
  <c r="P169"/>
  <c r="T169"/>
  <c i="9" r="BK154"/>
  <c r="J154"/>
  <c r="J66"/>
  <c r="T154"/>
  <c r="BK232"/>
  <c r="J232"/>
  <c r="J68"/>
  <c r="T232"/>
  <c r="R257"/>
  <c i="2" r="BK107"/>
  <c r="J107"/>
  <c r="J66"/>
  <c r="R152"/>
  <c i="3" r="R97"/>
  <c r="T110"/>
  <c r="R181"/>
  <c r="T218"/>
  <c r="R232"/>
  <c r="R231"/>
  <c i="4" r="BK94"/>
  <c r="J94"/>
  <c r="J65"/>
  <c r="P130"/>
  <c r="BK179"/>
  <c r="J179"/>
  <c r="J67"/>
  <c i="5" r="T97"/>
  <c r="R144"/>
  <c r="T185"/>
  <c r="T241"/>
  <c r="P254"/>
  <c r="BK283"/>
  <c r="J283"/>
  <c r="J72"/>
  <c i="6" r="BK109"/>
  <c r="J109"/>
  <c r="J66"/>
  <c r="T109"/>
  <c r="R164"/>
  <c i="7" r="P96"/>
  <c r="R96"/>
  <c r="R95"/>
  <c r="R94"/>
  <c r="P109"/>
  <c r="BK160"/>
  <c r="J160"/>
  <c r="J67"/>
  <c r="T160"/>
  <c r="T191"/>
  <c i="8" r="BK94"/>
  <c r="J94"/>
  <c r="J65"/>
  <c r="T94"/>
  <c r="T123"/>
  <c i="9" r="P95"/>
  <c r="P154"/>
  <c r="BK220"/>
  <c r="J220"/>
  <c r="J67"/>
  <c r="R220"/>
  <c r="P232"/>
  <c r="BK257"/>
  <c r="J257"/>
  <c r="J69"/>
  <c r="T257"/>
  <c i="2" r="P107"/>
  <c r="P93"/>
  <c r="P92"/>
  <c i="1" r="AU56"/>
  <c i="2" r="BK152"/>
  <c r="J152"/>
  <c r="J67"/>
  <c i="3" r="T97"/>
  <c r="T96"/>
  <c r="T95"/>
  <c r="P110"/>
  <c r="P181"/>
  <c r="R218"/>
  <c r="BK232"/>
  <c r="J232"/>
  <c r="J72"/>
  <c i="4" r="R94"/>
  <c r="T130"/>
  <c r="R179"/>
  <c i="5" r="P97"/>
  <c r="T144"/>
  <c r="P185"/>
  <c r="P241"/>
  <c r="T254"/>
  <c r="P283"/>
  <c r="P282"/>
  <c i="9" r="BK95"/>
  <c r="J95"/>
  <c r="J65"/>
  <c r="T95"/>
  <c r="T94"/>
  <c r="T93"/>
  <c r="R154"/>
  <c r="P220"/>
  <c r="T220"/>
  <c r="R232"/>
  <c r="P257"/>
  <c i="5" r="BK279"/>
  <c r="J279"/>
  <c r="J70"/>
  <c i="6" r="BK190"/>
  <c r="J190"/>
  <c r="J71"/>
  <c r="BK194"/>
  <c r="J194"/>
  <c r="J72"/>
  <c i="7" r="BK205"/>
  <c r="J205"/>
  <c r="J71"/>
  <c i="8" r="BK194"/>
  <c r="J194"/>
  <c r="J68"/>
  <c r="BK197"/>
  <c r="J197"/>
  <c r="J69"/>
  <c i="6" r="BK180"/>
  <c r="J180"/>
  <c r="J68"/>
  <c r="BK184"/>
  <c r="J184"/>
  <c r="J70"/>
  <c i="7" r="BK201"/>
  <c r="J201"/>
  <c r="J69"/>
  <c i="8" r="BK201"/>
  <c r="J201"/>
  <c r="J70"/>
  <c i="2" r="BK94"/>
  <c r="J94"/>
  <c r="J65"/>
  <c r="BK178"/>
  <c r="J178"/>
  <c r="J69"/>
  <c r="BK182"/>
  <c r="J182"/>
  <c r="J70"/>
  <c i="3" r="BK247"/>
  <c r="J247"/>
  <c r="J73"/>
  <c i="4" r="BK202"/>
  <c r="J202"/>
  <c r="J68"/>
  <c r="BK205"/>
  <c r="J205"/>
  <c r="J69"/>
  <c r="BK209"/>
  <c r="J209"/>
  <c r="J70"/>
  <c i="7" r="BK210"/>
  <c r="J210"/>
  <c r="J72"/>
  <c i="9" r="BK270"/>
  <c r="J270"/>
  <c r="J71"/>
  <c i="2" r="BK175"/>
  <c r="J175"/>
  <c r="J68"/>
  <c i="3" r="BK172"/>
  <c r="J172"/>
  <c r="J67"/>
  <c r="BK228"/>
  <c r="J228"/>
  <c r="J70"/>
  <c i="5" r="BK316"/>
  <c r="J316"/>
  <c r="J73"/>
  <c i="9" r="BK267"/>
  <c r="J267"/>
  <c r="J70"/>
  <c r="J59"/>
  <c r="BE96"/>
  <c r="BE139"/>
  <c r="BE155"/>
  <c r="BE160"/>
  <c r="BE179"/>
  <c i="8" r="BK93"/>
  <c r="BK92"/>
  <c r="J92"/>
  <c i="9" r="J56"/>
  <c r="F59"/>
  <c r="BE104"/>
  <c r="BE147"/>
  <c r="BE189"/>
  <c r="BE193"/>
  <c r="BE199"/>
  <c r="BE213"/>
  <c r="BE227"/>
  <c r="BE258"/>
  <c r="E81"/>
  <c r="BE112"/>
  <c r="BE134"/>
  <c r="BE204"/>
  <c r="BE221"/>
  <c r="BE233"/>
  <c r="BE245"/>
  <c r="BE251"/>
  <c r="BE121"/>
  <c r="BE127"/>
  <c r="BE164"/>
  <c r="BE173"/>
  <c r="BE184"/>
  <c r="BE239"/>
  <c r="BE260"/>
  <c r="BE265"/>
  <c r="BE268"/>
  <c r="BE271"/>
  <c i="8" r="BE115"/>
  <c r="BE163"/>
  <c r="BE170"/>
  <c r="BE182"/>
  <c r="E80"/>
  <c r="J89"/>
  <c r="BE95"/>
  <c r="BE137"/>
  <c r="BE143"/>
  <c r="BE186"/>
  <c r="BE195"/>
  <c i="7" r="J96"/>
  <c r="J65"/>
  <c i="8" r="F59"/>
  <c r="BE172"/>
  <c r="BE177"/>
  <c r="J56"/>
  <c r="BE101"/>
  <c r="BE107"/>
  <c r="BE124"/>
  <c r="BE131"/>
  <c r="BE151"/>
  <c r="BE157"/>
  <c r="BE190"/>
  <c r="BE198"/>
  <c r="BE202"/>
  <c i="7" r="E50"/>
  <c r="J56"/>
  <c r="J59"/>
  <c r="BE167"/>
  <c r="F59"/>
  <c r="BE173"/>
  <c r="BE185"/>
  <c r="BE192"/>
  <c r="BE199"/>
  <c i="6" r="BK95"/>
  <c i="7" r="BE97"/>
  <c r="BE126"/>
  <c r="BE130"/>
  <c r="BE135"/>
  <c r="BE152"/>
  <c r="BE161"/>
  <c r="BE211"/>
  <c r="BE103"/>
  <c r="BE110"/>
  <c r="BE116"/>
  <c r="BE121"/>
  <c r="BE139"/>
  <c r="BE147"/>
  <c r="BE179"/>
  <c r="BE194"/>
  <c r="BE202"/>
  <c r="BE206"/>
  <c i="6" r="E50"/>
  <c r="BE140"/>
  <c r="BE152"/>
  <c r="BE172"/>
  <c r="J56"/>
  <c r="J59"/>
  <c r="BE103"/>
  <c r="BE110"/>
  <c r="BE116"/>
  <c r="BE134"/>
  <c r="BE167"/>
  <c r="BE185"/>
  <c r="F59"/>
  <c r="BE97"/>
  <c r="BE158"/>
  <c r="BE165"/>
  <c r="BE181"/>
  <c r="BE191"/>
  <c r="BE195"/>
  <c r="BE122"/>
  <c r="BE128"/>
  <c r="BE146"/>
  <c r="BE176"/>
  <c i="5" r="E50"/>
  <c r="J56"/>
  <c r="F59"/>
  <c r="BE104"/>
  <c r="BE122"/>
  <c r="BE139"/>
  <c r="BE173"/>
  <c r="BE261"/>
  <c i="4" r="BK93"/>
  <c r="J93"/>
  <c r="J64"/>
  <c i="5" r="J59"/>
  <c r="BE128"/>
  <c r="BE152"/>
  <c r="BE159"/>
  <c r="BE203"/>
  <c r="BE208"/>
  <c r="BE212"/>
  <c r="BE218"/>
  <c r="BE223"/>
  <c r="BE229"/>
  <c r="BE235"/>
  <c r="BE242"/>
  <c r="BE273"/>
  <c r="BE284"/>
  <c r="BE308"/>
  <c r="BE98"/>
  <c r="BE110"/>
  <c r="BE116"/>
  <c r="BE133"/>
  <c r="BE145"/>
  <c r="BE166"/>
  <c r="BE179"/>
  <c r="BE186"/>
  <c r="BE194"/>
  <c r="BE198"/>
  <c r="BE248"/>
  <c r="BE255"/>
  <c r="BE267"/>
  <c r="BE280"/>
  <c r="BE290"/>
  <c r="BE296"/>
  <c r="BE302"/>
  <c r="BE314"/>
  <c r="BE317"/>
  <c i="4" r="F59"/>
  <c r="BE100"/>
  <c r="BE106"/>
  <c r="BE112"/>
  <c r="BE173"/>
  <c r="BE194"/>
  <c r="J59"/>
  <c r="J86"/>
  <c r="BE124"/>
  <c r="BE131"/>
  <c r="BE137"/>
  <c r="BE149"/>
  <c r="BE180"/>
  <c r="BE185"/>
  <c r="BE198"/>
  <c r="BE203"/>
  <c r="E50"/>
  <c r="BE95"/>
  <c r="BE143"/>
  <c r="BE161"/>
  <c r="BE118"/>
  <c r="BE155"/>
  <c r="BE167"/>
  <c r="BE190"/>
  <c r="BE206"/>
  <c r="BE210"/>
  <c i="3" r="F92"/>
  <c r="BE98"/>
  <c r="BE104"/>
  <c r="BE111"/>
  <c r="BE127"/>
  <c r="BE138"/>
  <c r="BE161"/>
  <c r="BE173"/>
  <c r="BE182"/>
  <c r="J59"/>
  <c r="J89"/>
  <c r="BE188"/>
  <c r="BE198"/>
  <c r="BE208"/>
  <c r="BE219"/>
  <c r="BE221"/>
  <c r="BE226"/>
  <c r="BE229"/>
  <c r="BE239"/>
  <c r="BE117"/>
  <c r="BE122"/>
  <c r="BE132"/>
  <c r="BE149"/>
  <c r="BE155"/>
  <c r="BE233"/>
  <c r="E50"/>
  <c r="BE143"/>
  <c r="BE167"/>
  <c r="BE245"/>
  <c r="BE248"/>
  <c i="2" r="F59"/>
  <c r="J86"/>
  <c r="J89"/>
  <c r="BE101"/>
  <c r="BE143"/>
  <c r="BE170"/>
  <c r="BE160"/>
  <c r="BE165"/>
  <c r="BE179"/>
  <c r="BE183"/>
  <c r="BE108"/>
  <c r="BE126"/>
  <c r="BE134"/>
  <c r="BE155"/>
  <c r="E50"/>
  <c r="BE95"/>
  <c r="BE114"/>
  <c r="BE120"/>
  <c r="BE153"/>
  <c r="BE176"/>
  <c i="4" r="F36"/>
  <c i="1" r="BA59"/>
  <c i="5" r="F37"/>
  <c i="1" r="BB60"/>
  <c i="8" r="F39"/>
  <c i="1" r="BD65"/>
  <c i="3" r="F38"/>
  <c i="1" r="BC57"/>
  <c i="6" r="F37"/>
  <c i="1" r="BB62"/>
  <c i="7" r="F39"/>
  <c i="1" r="BD63"/>
  <c i="9" r="F37"/>
  <c i="1" r="BB66"/>
  <c i="3" r="F36"/>
  <c i="1" r="BA57"/>
  <c i="5" r="J36"/>
  <c i="1" r="AW60"/>
  <c i="6" r="J36"/>
  <c i="1" r="AW62"/>
  <c i="7" r="J36"/>
  <c i="1" r="AW63"/>
  <c i="3" r="F37"/>
  <c i="1" r="BB57"/>
  <c i="6" r="F39"/>
  <c i="1" r="BD62"/>
  <c i="8" r="F37"/>
  <c i="1" r="BB65"/>
  <c i="2" r="F36"/>
  <c i="1" r="BA56"/>
  <c i="4" r="J36"/>
  <c i="1" r="AW59"/>
  <c i="4" r="F39"/>
  <c i="1" r="BD59"/>
  <c i="6" r="F36"/>
  <c i="1" r="BA62"/>
  <c i="7" r="F37"/>
  <c i="1" r="BB63"/>
  <c i="8" r="F38"/>
  <c i="1" r="BC65"/>
  <c r="AS54"/>
  <c i="2" r="F39"/>
  <c i="1" r="BD56"/>
  <c i="6" r="F38"/>
  <c i="1" r="BC62"/>
  <c i="9" r="F36"/>
  <c i="1" r="BA66"/>
  <c i="2" r="F38"/>
  <c i="1" r="BC56"/>
  <c i="4" r="F37"/>
  <c i="1" r="BB59"/>
  <c i="7" r="F36"/>
  <c i="1" r="BA63"/>
  <c i="8" r="J32"/>
  <c i="2" r="J36"/>
  <c i="1" r="AW56"/>
  <c i="3" r="J36"/>
  <c i="1" r="AW57"/>
  <c i="5" r="F39"/>
  <c i="1" r="BD60"/>
  <c i="9" r="F39"/>
  <c i="1" r="BD66"/>
  <c i="3" r="F39"/>
  <c i="1" r="BD57"/>
  <c i="7" r="F38"/>
  <c i="1" r="BC63"/>
  <c i="2" r="F37"/>
  <c i="1" r="BB56"/>
  <c i="5" r="F38"/>
  <c i="1" r="BC60"/>
  <c i="9" r="F38"/>
  <c i="1" r="BC66"/>
  <c i="5" r="F36"/>
  <c i="1" r="BA60"/>
  <c i="8" r="J36"/>
  <c i="1" r="AW65"/>
  <c i="9" r="J36"/>
  <c i="1" r="AW66"/>
  <c i="4" r="F38"/>
  <c i="1" r="BC59"/>
  <c i="8" r="F36"/>
  <c i="1" r="BA65"/>
  <c i="9" l="1" r="P94"/>
  <c r="P93"/>
  <c i="1" r="AU66"/>
  <c i="3" r="R96"/>
  <c r="R95"/>
  <c i="7" r="BK95"/>
  <c i="5" r="R96"/>
  <c r="R95"/>
  <c i="6" r="R95"/>
  <c r="R94"/>
  <c i="4" r="R93"/>
  <c r="R92"/>
  <c i="5" r="T96"/>
  <c r="T95"/>
  <c i="6" r="P95"/>
  <c r="P94"/>
  <c i="1" r="AU62"/>
  <c i="4" r="P93"/>
  <c r="P92"/>
  <c i="1" r="AU59"/>
  <c i="9" r="R94"/>
  <c r="R93"/>
  <c i="4" r="T93"/>
  <c r="T92"/>
  <c i="3" r="P96"/>
  <c r="P95"/>
  <c i="1" r="AU57"/>
  <c i="5" r="P96"/>
  <c r="P95"/>
  <c i="1" r="AU60"/>
  <c i="8" r="R93"/>
  <c r="R92"/>
  <c i="2" r="R93"/>
  <c r="R92"/>
  <c i="8" r="T93"/>
  <c r="T92"/>
  <c i="7" r="P95"/>
  <c r="P94"/>
  <c i="1" r="AU63"/>
  <c i="8" r="P93"/>
  <c r="P92"/>
  <c i="1" r="AU65"/>
  <c i="7" r="T95"/>
  <c r="T94"/>
  <c i="6" r="T95"/>
  <c r="T94"/>
  <c i="3" r="BK96"/>
  <c r="J96"/>
  <c r="J64"/>
  <c r="BK231"/>
  <c r="J231"/>
  <c r="J71"/>
  <c i="5" r="BK96"/>
  <c r="J96"/>
  <c r="J64"/>
  <c i="9" r="BK94"/>
  <c r="J94"/>
  <c r="J64"/>
  <c i="5" r="BK282"/>
  <c r="J282"/>
  <c r="J71"/>
  <c i="6" r="BK183"/>
  <c r="J183"/>
  <c r="J69"/>
  <c i="7" r="BK204"/>
  <c r="J204"/>
  <c r="J70"/>
  <c i="2" r="BK93"/>
  <c r="J93"/>
  <c r="J64"/>
  <c i="1" r="AG65"/>
  <c i="8" r="J93"/>
  <c r="J64"/>
  <c r="J63"/>
  <c i="6" r="J95"/>
  <c r="J64"/>
  <c i="4" r="BK92"/>
  <c r="J92"/>
  <c i="2" r="J35"/>
  <c i="1" r="AV56"/>
  <c r="AT56"/>
  <c r="BA61"/>
  <c r="AW61"/>
  <c i="7" r="J35"/>
  <c i="1" r="AV63"/>
  <c r="AT63"/>
  <c r="BD58"/>
  <c r="BD61"/>
  <c i="2" r="F35"/>
  <c i="1" r="AZ56"/>
  <c r="BB58"/>
  <c r="AX58"/>
  <c i="4" r="J32"/>
  <c i="1" r="AG59"/>
  <c i="5" r="F35"/>
  <c i="1" r="AZ60"/>
  <c r="BB61"/>
  <c r="AX61"/>
  <c i="7" r="F35"/>
  <c i="1" r="AZ63"/>
  <c i="5" r="J35"/>
  <c i="1" r="AV60"/>
  <c r="AT60"/>
  <c r="AU55"/>
  <c r="BA55"/>
  <c i="3" r="F35"/>
  <c i="1" r="AZ57"/>
  <c i="8" r="J35"/>
  <c i="1" r="AV65"/>
  <c r="AT65"/>
  <c r="AN65"/>
  <c r="BC61"/>
  <c r="AY61"/>
  <c i="9" r="F35"/>
  <c i="1" r="AZ66"/>
  <c i="3" r="J35"/>
  <c i="1" r="AV57"/>
  <c r="AT57"/>
  <c r="BC64"/>
  <c r="AY64"/>
  <c r="BB64"/>
  <c r="AX64"/>
  <c i="9" r="J35"/>
  <c i="1" r="AV66"/>
  <c r="AT66"/>
  <c i="4" r="F35"/>
  <c i="1" r="AZ59"/>
  <c r="BA58"/>
  <c r="AW58"/>
  <c i="6" r="F35"/>
  <c i="1" r="AZ62"/>
  <c r="BA64"/>
  <c r="AW64"/>
  <c r="BD64"/>
  <c r="BB55"/>
  <c r="BD55"/>
  <c r="BC58"/>
  <c r="AY58"/>
  <c i="6" r="J35"/>
  <c i="1" r="AV62"/>
  <c r="AT62"/>
  <c r="BC55"/>
  <c i="4" r="J35"/>
  <c i="1" r="AV59"/>
  <c r="AT59"/>
  <c i="8" r="F35"/>
  <c i="1" r="AZ65"/>
  <c i="7" l="1" r="BK94"/>
  <c r="J94"/>
  <c r="J63"/>
  <c r="J95"/>
  <c r="J64"/>
  <c i="9" r="BK93"/>
  <c r="J93"/>
  <c r="J63"/>
  <c i="3" r="BK95"/>
  <c r="J95"/>
  <c i="6" r="BK94"/>
  <c r="J94"/>
  <c i="2" r="BK92"/>
  <c r="J92"/>
  <c r="J63"/>
  <c i="5" r="BK95"/>
  <c r="J95"/>
  <c r="J63"/>
  <c i="8" r="J41"/>
  <c i="1" r="AN59"/>
  <c i="4" r="J63"/>
  <c r="J41"/>
  <c i="1" r="BC54"/>
  <c r="W32"/>
  <c r="AU58"/>
  <c i="3" r="J32"/>
  <c i="1" r="AG57"/>
  <c r="AZ55"/>
  <c r="AU61"/>
  <c r="AU64"/>
  <c r="AX55"/>
  <c r="AZ64"/>
  <c r="AV64"/>
  <c r="AT64"/>
  <c i="6" r="J32"/>
  <c i="1" r="AG62"/>
  <c r="BD54"/>
  <c r="W33"/>
  <c r="AW55"/>
  <c r="BA54"/>
  <c r="W30"/>
  <c r="BB54"/>
  <c r="W31"/>
  <c r="AY55"/>
  <c r="AZ58"/>
  <c r="AV58"/>
  <c r="AT58"/>
  <c r="AZ61"/>
  <c r="AV61"/>
  <c r="AT61"/>
  <c i="3" l="1" r="J41"/>
  <c i="6" r="J41"/>
  <c i="3" r="J63"/>
  <c i="6" r="J63"/>
  <c i="1" r="AN57"/>
  <c r="AN62"/>
  <c r="AU54"/>
  <c r="AW54"/>
  <c r="AK30"/>
  <c i="7" r="J32"/>
  <c i="1" r="AG63"/>
  <c r="AG61"/>
  <c i="9" r="J32"/>
  <c i="1" r="AG66"/>
  <c r="AG64"/>
  <c r="AY54"/>
  <c i="2" r="J32"/>
  <c i="1" r="AG56"/>
  <c r="AG55"/>
  <c i="5" r="J32"/>
  <c i="1" r="AG60"/>
  <c r="AG58"/>
  <c r="AX54"/>
  <c r="AV55"/>
  <c r="AT55"/>
  <c r="AN55"/>
  <c r="AZ54"/>
  <c r="W29"/>
  <c i="7" l="1" r="J41"/>
  <c i="2" r="J41"/>
  <c i="5" r="J41"/>
  <c i="9" r="J41"/>
  <c i="1" r="AN56"/>
  <c r="AN60"/>
  <c r="AN63"/>
  <c r="AN66"/>
  <c r="AN58"/>
  <c r="AN61"/>
  <c r="AN64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<sst xmlns="http://schemas.openxmlformats.org/spreadsheetml/2006/main">
  <si>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</si>
  <si>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</si>
  <si>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</si>
  <si>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</si>
  <si>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</si>
  <si>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{9289cd27-adfc-4397-8666-1230e9ba9a9b}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</si>
  <si>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</si>
  <si>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</si>
  <si>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</si>
  <si>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</si>
  <si>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</si>
  <si>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</si>
  <si>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</si>
  <si>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</si>
  <si>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N9242023e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</si>
  <si>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</si>
  <si>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</si>
  <si>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oplocení ZUŠ Janáčkova,Frýdlant n.O.</t>
  </si>
  <si>
    <t>KSO:</t>
  </si>
  <si>
    <t/>
  </si>
  <si>
    <t>CC-CZ:</t>
  </si>
  <si>
    <t>Místo:</t>
  </si>
  <si>
    <t xml:space="preserve"> </t>
  </si>
  <si>
    <t>Datum:</t>
  </si>
  <si>
    <t>1. 9. 2023</t>
  </si>
  <si>
    <t>Zadavatel:</t>
  </si>
  <si>
    <t>IČ:</t>
  </si>
  <si>
    <t>64120384</t>
  </si>
  <si>
    <t>ZUŠ Leoše Janáčka,Padlých hrdinů 292,Frýdlant n.O.</t>
  </si>
  <si>
    <t>DIČ:</t>
  </si>
  <si>
    <t>Uchazeč:</t>
  </si>
  <si>
    <t>Vyplň údaj</t>
  </si>
  <si>
    <t>Projektant:</t>
  </si>
  <si>
    <t>29610971</t>
  </si>
  <si>
    <t>SWORTI, s.r.o.,Optátova 37,637 00 Brno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</si>
  <si>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</si>
  <si>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</si>
  <si>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</si>
  <si>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</si>
  <si>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</si>
  <si>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</si>
  <si>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</si>
  <si>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</si>
  <si>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</si>
  <si>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</si>
  <si>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</si>
  <si>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</si>
  <si>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</si>
  <si>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</si>
  <si>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</si>
  <si>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</si>
  <si>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</si>
  <si>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</si>
  <si>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</si>
  <si>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</si>
  <si>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</si>
  <si>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</si>
  <si>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</si>
  <si>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</si>
  <si>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</si>
  <si>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</si>
  <si>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</si>
  <si>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</si>
  <si>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</si>
  <si>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</si>
  <si>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</si>
  <si>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</si>
  <si>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</si>
  <si>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</si>
  <si>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</si>
  <si>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</si>
  <si>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</si>
  <si>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</si>
  <si>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</si>
  <si>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</si>
  <si>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</si>
  <si>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</si>
  <si>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</si>
  <si>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Stavební řešení úsek A + A1</t>
  </si>
  <si>
    <t>STA</t>
  </si>
  <si>
    <t>1</t>
  </si>
  <si>
    <t>{0bd21832-bb5b-48c3-88fc-aea62d5673c8}</t>
  </si>
  <si>
    <t>2</t>
  </si>
  <si>
    <t>/</t>
  </si>
  <si>
    <t>011</t>
  </si>
  <si>
    <t>Bourací práce úsek A+ A1</t>
  </si>
  <si>
    <t>Soupis</t>
  </si>
  <si>
    <t>{5bc2a840-402f-4388-a20b-16ae0aab37fd}</t>
  </si>
  <si>
    <t>012</t>
  </si>
  <si>
    <t>Architektonicko stavební řešení úsek A + A1</t>
  </si>
  <si>
    <t>{0b08a1f1-b3d0-45c0-b66b-f81b7d041ed3}</t>
  </si>
  <si>
    <t>02</t>
  </si>
  <si>
    <t>Stavební řešení úsek B</t>
  </si>
  <si>
    <t>{662d8b2b-e82d-4244-8fe3-3e377d290732}</t>
  </si>
  <si>
    <t>021</t>
  </si>
  <si>
    <t>Bourací práce úsek B</t>
  </si>
  <si>
    <t>{0fa26ac8-158b-4aaf-a419-b8460616c639}</t>
  </si>
  <si>
    <t>022</t>
  </si>
  <si>
    <t>Architektonicko stavební řešení úsek B</t>
  </si>
  <si>
    <t>{435a2776-df05-48fa-ad0f-602b19e13d0e}</t>
  </si>
  <si>
    <t>03</t>
  </si>
  <si>
    <t>Stavební řešení úsek C</t>
  </si>
  <si>
    <t>{96c6f100-93cc-4fe8-aee5-165cf9ba37a6}</t>
  </si>
  <si>
    <t>031</t>
  </si>
  <si>
    <t>Bourací práce úsek C</t>
  </si>
  <si>
    <t>{fc1d7f43-c68e-42a7-bc9f-0a513f944d18}</t>
  </si>
  <si>
    <t>032</t>
  </si>
  <si>
    <t>Architektonicko stavební řešení úsek C</t>
  </si>
  <si>
    <t>{30b91ca3-4e47-4d17-8ce6-2bb331659c76}</t>
  </si>
  <si>
    <t>04</t>
  </si>
  <si>
    <t>Stavební řešení úsek D + E</t>
  </si>
  <si>
    <t>{095528f3-25fb-49cf-9ee9-7858bc28faf3}</t>
  </si>
  <si>
    <t>041</t>
  </si>
  <si>
    <t>Bourací práce úsek D+ E</t>
  </si>
  <si>
    <t>{d851b08a-4db2-4bb3-be1b-066e938d18ab}</t>
  </si>
  <si>
    <t>042</t>
  </si>
  <si>
    <t>Architektonicko stavební řešení úsek D + E</t>
  </si>
  <si>
    <t>{6b25b12a-fbc4-4b73-b63e-f0f699823725}</t>
  </si>
  <si>
    <t>KRYCÍ LIST SOUPISU PRACÍ</t>
  </si>
  <si>
    <t>Objekt:</t>
  </si>
  <si>
    <t>01 - Stavební řešení úsek A + A1</t>
  </si>
  <si>
    <t>Soupis:</t>
  </si>
  <si>
    <t>011 - Bourací práce úsek A+ A1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</si>
  <si>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</si>
  <si>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</si>
  <si>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</si>
  <si>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</si>
  <si>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</si>
  <si>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</si>
  <si>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</si>
  <si>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</si>
  <si>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</si>
  <si>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</si>
  <si>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</si>
  <si>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</si>
  <si>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</si>
  <si>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</si>
  <si>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</si>
  <si>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</si>
  <si>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</si>
  <si>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</si>
  <si>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</si>
  <si>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</si>
  <si>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</si>
  <si>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</si>
  <si>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</si>
  <si>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</si>
  <si>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</si>
  <si>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</si>
  <si>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</si>
  <si>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</si>
  <si>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</si>
  <si>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119003217</t>
  </si>
  <si>
    <t>Pomocné konstrukce při zabezpečení výkopu svislé ocelové mobilní oplocení, výšky do 1,5 m panely vyplněné dráty zřízení</t>
  </si>
  <si>
    <t>m</t>
  </si>
  <si>
    <t>CS ÚRS 2023 02</t>
  </si>
  <si>
    <t>4</t>
  </si>
  <si>
    <t>-152384369</t>
  </si>
  <si>
    <t>Online PSC</t>
  </si>
  <si>
    <t>https://podminky.urs.cz/item/CS_URS_2023_02/119003217</t>
  </si>
  <si>
    <t>VV</t>
  </si>
  <si>
    <t xml:space="preserve">stávající stav </t>
  </si>
  <si>
    <t>úsek A+A1</t>
  </si>
  <si>
    <t>1+38,7+6,5+1</t>
  </si>
  <si>
    <t>Součet</t>
  </si>
  <si>
    <t>119003218</t>
  </si>
  <si>
    <t>Pomocné konstrukce při zabezpečení výkopu svislé ocelové mobilní oplocení, výšky do 1,5 m panely vyplněné dráty odstranění</t>
  </si>
  <si>
    <t>1958178317</t>
  </si>
  <si>
    <t>https://podminky.urs.cz/item/CS_URS_2023_02/119003218</t>
  </si>
  <si>
    <t>9</t>
  </si>
  <si>
    <t>Ostatní konstrukce a práce, bourání</t>
  </si>
  <si>
    <t>3</t>
  </si>
  <si>
    <t>962052211</t>
  </si>
  <si>
    <t>Bourání zdiva železobetonového nadzákladového, objemu přes 1 m3</t>
  </si>
  <si>
    <t>m3</t>
  </si>
  <si>
    <t>-1634770466</t>
  </si>
  <si>
    <t>https://podminky.urs.cz/item/CS_URS_2023_02/962052211</t>
  </si>
  <si>
    <t>úsek A1 betonový sokl</t>
  </si>
  <si>
    <t>6,5*0,3*0,65</t>
  </si>
  <si>
    <t>966071711</t>
  </si>
  <si>
    <t>Bourání plotových sloupků a vzpěr ocelových trubkových nebo profilovaných výšky do 2,50 m zabetonovaných</t>
  </si>
  <si>
    <t>kus</t>
  </si>
  <si>
    <t>1700332914</t>
  </si>
  <si>
    <t>https://podminky.urs.cz/item/CS_URS_2023_02/966071711</t>
  </si>
  <si>
    <t>stávající stav</t>
  </si>
  <si>
    <t>úsek A1</t>
  </si>
  <si>
    <t>5</t>
  </si>
  <si>
    <t>966071721</t>
  </si>
  <si>
    <t>Bourání plotových sloupků a vzpěr ocelových trubkových nebo profilovaných výšky do 2,50 m odřezáním</t>
  </si>
  <si>
    <t>1399509060</t>
  </si>
  <si>
    <t>https://podminky.urs.cz/item/CS_URS_2023_02/966071721</t>
  </si>
  <si>
    <t>úsek A</t>
  </si>
  <si>
    <t>18</t>
  </si>
  <si>
    <t>6</t>
  </si>
  <si>
    <t>966072811</t>
  </si>
  <si>
    <t>Rozebrání oplocení z dílců rámových na ocelové sloupky, výšky přes 1 do 2 m</t>
  </si>
  <si>
    <t>267760027</t>
  </si>
  <si>
    <t>https://podminky.urs.cz/item/CS_URS_2023_02/966072811</t>
  </si>
  <si>
    <t>38,7</t>
  </si>
  <si>
    <t>6,5</t>
  </si>
  <si>
    <t>7</t>
  </si>
  <si>
    <t>985112112</t>
  </si>
  <si>
    <t>Odsekání degradovaného betonu stěn, tloušťky přes 10 do 30 mm</t>
  </si>
  <si>
    <t>m2</t>
  </si>
  <si>
    <t>931974757</t>
  </si>
  <si>
    <t>https://podminky.urs.cz/item/CS_URS_2023_02/985112112</t>
  </si>
  <si>
    <t>2,15*0,78</t>
  </si>
  <si>
    <t>2,15*0,48</t>
  </si>
  <si>
    <t>36,55*0,6</t>
  </si>
  <si>
    <t>36,55*0,3</t>
  </si>
  <si>
    <t>38,7*0,3</t>
  </si>
  <si>
    <t>8</t>
  </si>
  <si>
    <t>985131111</t>
  </si>
  <si>
    <t>Očištění ploch stěn, rubu kleneb a podlah tlakovou vodou</t>
  </si>
  <si>
    <t>116702761</t>
  </si>
  <si>
    <t>https://podminky.urs.cz/item/CS_URS_2023_02/985131111</t>
  </si>
  <si>
    <t>997</t>
  </si>
  <si>
    <t>Přesun sutě</t>
  </si>
  <si>
    <t>997013501</t>
  </si>
  <si>
    <t>Odvoz suti a vybouraných hmot na skládku nebo meziskládku se složením, na vzdálenost do 1 km</t>
  </si>
  <si>
    <t>t</t>
  </si>
  <si>
    <t>-288212522</t>
  </si>
  <si>
    <t>https://podminky.urs.cz/item/CS_URS_2023_02/997013501</t>
  </si>
  <si>
    <t>10</t>
  </si>
  <si>
    <t>997013509</t>
  </si>
  <si>
    <t>Odvoz suti a vybouraných hmot na skládku nebo meziskládku se složením, na vzdálenost Příplatek k ceně za každý další i započatý 1 km přes 1 km</t>
  </si>
  <si>
    <t>-1834741586</t>
  </si>
  <si>
    <t>https://podminky.urs.cz/item/CS_URS_2023_02/997013509</t>
  </si>
  <si>
    <t>do 15 km</t>
  </si>
  <si>
    <t>6,753*14</t>
  </si>
  <si>
    <t>11</t>
  </si>
  <si>
    <t>997013601</t>
  </si>
  <si>
    <t>Poplatek za uložení stavebního odpadu na skládce (skládkovné) z prostého betonu zatříděného do Katalogu odpadů pod kódem 17 01 01</t>
  </si>
  <si>
    <t>1656941238</t>
  </si>
  <si>
    <t>https://podminky.urs.cz/item/CS_URS_2023_02/997013601</t>
  </si>
  <si>
    <t>3,116</t>
  </si>
  <si>
    <t>12</t>
  </si>
  <si>
    <t>997013602</t>
  </si>
  <si>
    <t>Poplatek za uložení stavebního odpadu na skládce (skládkovné) z armovaného betonu zatříděného do Katalogu odpadů pod kódem 17 01 01</t>
  </si>
  <si>
    <t>642859354</t>
  </si>
  <si>
    <t>https://podminky.urs.cz/item/CS_URS_2023_02/997013602</t>
  </si>
  <si>
    <t>3,043+0,66</t>
  </si>
  <si>
    <t>13</t>
  </si>
  <si>
    <t>997013631</t>
  </si>
  <si>
    <t>Poplatek za uložení stavebního odpadu na skládce (skládkovné) směsného stavebního a demoličního zatříděného do Katalogu odpadů pod kódem 17 09 04</t>
  </si>
  <si>
    <t>-2053968178</t>
  </si>
  <si>
    <t>https://podminky.urs.cz/item/CS_URS_2023_02/997013631</t>
  </si>
  <si>
    <t>0,144+0,418</t>
  </si>
  <si>
    <t>998</t>
  </si>
  <si>
    <t>Přesun hmot</t>
  </si>
  <si>
    <t>14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</si>
  <si>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</si>
  <si>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</si>
  <si>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1737731874</t>
  </si>
  <si>
    <t>https://podminky.urs.cz/item/CS_URS_2023_02/998017001</t>
  </si>
  <si>
    <t>OST</t>
  </si>
  <si>
    <t>Ostatní</t>
  </si>
  <si>
    <t>OST 01</t>
  </si>
  <si>
    <t>Vytýčení podzemních sítí</t>
  </si>
  <si>
    <t>kpl</t>
  </si>
  <si>
    <t>512</t>
  </si>
  <si>
    <t>-125110534</t>
  </si>
  <si>
    <t>VRN</t>
  </si>
  <si>
    <t>Vedlejší rozpočtové náklady</t>
  </si>
  <si>
    <t>16</t>
  </si>
  <si>
    <t>VRN 01</t>
  </si>
  <si>
    <t>Zařízení staveniště</t>
  </si>
  <si>
    <t>%</t>
  </si>
  <si>
    <t>859415974</t>
  </si>
  <si>
    <t>012 - Architektonicko stavební řešení úsek A + A1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</si>
  <si>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</si>
  <si>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</si>
  <si>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</si>
  <si>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</si>
  <si>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-1440570748</t>
  </si>
  <si>
    <t xml:space="preserve">nový stav </t>
  </si>
  <si>
    <t>úsek A + A1</t>
  </si>
  <si>
    <t>-2004443827</t>
  </si>
  <si>
    <t>Svislé a kompletní konstrukce</t>
  </si>
  <si>
    <t>338171111</t>
  </si>
  <si>
    <t>Montáž sloupků a vzpěr plotových ocelových trubkových nebo profilovaných výšky do 2 m se zalitím cementovou maltou do vynechaných otvorů</t>
  </si>
  <si>
    <t>1721866318</t>
  </si>
  <si>
    <t>https://podminky.urs.cz/item/CS_URS_2023_02/338171111</t>
  </si>
  <si>
    <t>sloupky</t>
  </si>
  <si>
    <t>19</t>
  </si>
  <si>
    <t>M</t>
  </si>
  <si>
    <t>553406</t>
  </si>
  <si>
    <t xml:space="preserve">sloupek pro plotové pole  50x50x1700mm, povrchová úprava protikorozní ochrana zinek + antracitová matná barva</t>
  </si>
  <si>
    <t>vlastní</t>
  </si>
  <si>
    <t>-466451658</t>
  </si>
  <si>
    <t>338171113</t>
  </si>
  <si>
    <t>Montáž sloupků a vzpěr plotových ocelových trubkových nebo profilovaných výšky do 2 m se zabetonováním do 0,08 m3 do připravených jamek</t>
  </si>
  <si>
    <t>-87923311</t>
  </si>
  <si>
    <t>https://podminky.urs.cz/item/CS_URS_2023_02/338171113</t>
  </si>
  <si>
    <t>nový úsek A1</t>
  </si>
  <si>
    <t>553406a</t>
  </si>
  <si>
    <t>-2130560850</t>
  </si>
  <si>
    <t>348171320</t>
  </si>
  <si>
    <t>Montáž oplocení z dílců kovových z profilové oceli, trubek nebo tenkostěnných profilů hmotnosti 1 m oplocení přes 15 do 30 kg</t>
  </si>
  <si>
    <t>429936562</t>
  </si>
  <si>
    <t>https://podminky.urs.cz/item/CS_URS_2023_02/348171320</t>
  </si>
  <si>
    <t>nový stav</t>
  </si>
  <si>
    <t>6,5+38,7</t>
  </si>
  <si>
    <t>553411</t>
  </si>
  <si>
    <t xml:space="preserve">kovové  plotové pole 2000/1200mm,profil tyče 16x16 mm,profil příčky 25x15mm,povrchová úprava protikorozní ochrana zinek + antracitová matná barva</t>
  </si>
  <si>
    <t>-21577670</t>
  </si>
  <si>
    <t>19+4</t>
  </si>
  <si>
    <t>348272223</t>
  </si>
  <si>
    <t>Ploty z tvárnic betonových plotová zeď na maltu cementovou včetně spárování současně při zdění z tvarovek oboustranně štípaných, dutých barevných, tloušťka zdiva 195 mm</t>
  </si>
  <si>
    <t>433809403</t>
  </si>
  <si>
    <t>https://podminky.urs.cz/item/CS_URS_2023_02/348272223</t>
  </si>
  <si>
    <t>6,5*0,6</t>
  </si>
  <si>
    <t>348272363</t>
  </si>
  <si>
    <t>Ploty z tvárnic betonových ztužující věnec včetně výplně z betonu C 16/20 a výztuže 1x BSt 500 Ø 10 mm z věncovek štípaných barevných, tloušťka zdiva 195 mm</t>
  </si>
  <si>
    <t>256370951</t>
  </si>
  <si>
    <t>https://podminky.urs.cz/item/CS_URS_2023_02/348272363</t>
  </si>
  <si>
    <t>348272513</t>
  </si>
  <si>
    <t>Ploty z tvárnic betonových plotová stříška lepená mrazuvzdorným lepidlem z tvarovek hladkých nebo štípaných, sedlového tvaru přírodních, tloušťka zdiva 195 mm</t>
  </si>
  <si>
    <t>-2096894266</t>
  </si>
  <si>
    <t>https://podminky.urs.cz/item/CS_URS_2023_02/348272513</t>
  </si>
  <si>
    <t>348272515</t>
  </si>
  <si>
    <t>Ploty z tvárnic betonových plotová stříška lepená mrazuvzdorným lepidlem z tvarovek hladkých nebo štípaných, sedlového tvaru přírodních, tloušťka zdiva 295 mm</t>
  </si>
  <si>
    <t>-1522249862</t>
  </si>
  <si>
    <t>https://podminky.urs.cz/item/CS_URS_2023_02/348272515</t>
  </si>
  <si>
    <t>592401</t>
  </si>
  <si>
    <t>deska zákrytová průběžná plotových prvků rovná přírodní 400x300x60mm</t>
  </si>
  <si>
    <t>531733331</t>
  </si>
  <si>
    <t>38,7*4</t>
  </si>
  <si>
    <t>Úpravy povrchů, podlahy a osazování výplní</t>
  </si>
  <si>
    <t>632450122</t>
  </si>
  <si>
    <t>Potěr cementový vyrovnávací ze suchých směsí v pásu o průměrné (střední) tl. přes 20 do 30 mm</t>
  </si>
  <si>
    <t>1914863668</t>
  </si>
  <si>
    <t>https://podminky.urs.cz/item/CS_URS_2023_02/632450122</t>
  </si>
  <si>
    <t xml:space="preserve">úsek A dorovnání podezdívky </t>
  </si>
  <si>
    <t>úsek A1 vyrovnání základu</t>
  </si>
  <si>
    <t>6,5*0,3</t>
  </si>
  <si>
    <t>977151115</t>
  </si>
  <si>
    <t>Jádrové vrty diamantovými korunkami do stavebních materiálů (železobetonu, betonu, cihel, obkladů, dlažeb, kamene) průměru přes 60 do 70 mm</t>
  </si>
  <si>
    <t>-980014166</t>
  </si>
  <si>
    <t>https://podminky.urs.cz/item/CS_URS_2023_02/977151115</t>
  </si>
  <si>
    <t>19*0,5</t>
  </si>
  <si>
    <t>985311112</t>
  </si>
  <si>
    <t>Reprofilace betonu sanačními maltami na cementové bázi ručně stěn, tloušťky přes 10 do 20 mm</t>
  </si>
  <si>
    <t>-767219381</t>
  </si>
  <si>
    <t>https://podminky.urs.cz/item/CS_URS_2023_02/985311112</t>
  </si>
  <si>
    <t>6,48*0,6</t>
  </si>
  <si>
    <t>6,48*0,3</t>
  </si>
  <si>
    <t>17</t>
  </si>
  <si>
    <t>985323112</t>
  </si>
  <si>
    <t>Spojovací můstek reprofilovaného betonu na cementové bázi, tloušťky 2 mm</t>
  </si>
  <si>
    <t>-1579533270</t>
  </si>
  <si>
    <t>https://podminky.urs.cz/item/CS_URS_2023_02/985323112</t>
  </si>
  <si>
    <t>985324111</t>
  </si>
  <si>
    <t>Ochranný nátěr betonu na bázi silanu impregnační dvojnásobný S1 (OS-A)</t>
  </si>
  <si>
    <t>1166688560</t>
  </si>
  <si>
    <t>https://podminky.urs.cz/item/CS_URS_2023_02/985324111</t>
  </si>
  <si>
    <t>1296692655</t>
  </si>
  <si>
    <t>20</t>
  </si>
  <si>
    <t>2130639499</t>
  </si>
  <si>
    <t>0,081*14</t>
  </si>
  <si>
    <t>-1508562448</t>
  </si>
  <si>
    <t>22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</si>
  <si>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</si>
  <si>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</si>
  <si>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1352547355</t>
  </si>
  <si>
    <t>https://podminky.urs.cz/item/CS_URS_2023_02/998232110</t>
  </si>
  <si>
    <t>PSV</t>
  </si>
  <si>
    <t>Práce a dodávky PSV</t>
  </si>
  <si>
    <t>711</t>
  </si>
  <si>
    <t>Izolace proti vodě, vlhkosti a plynům</t>
  </si>
  <si>
    <t>23</t>
  </si>
  <si>
    <t>711131101</t>
  </si>
  <si>
    <t>Provedení izolace proti zemní vlhkosti pásy na sucho AIP nebo tkaniny na ploše vodorovné V</t>
  </si>
  <si>
    <t>695804258</t>
  </si>
  <si>
    <t>https://podminky.urs.cz/item/CS_URS_2023_02/711131101</t>
  </si>
  <si>
    <t xml:space="preserve">úsek A1 </t>
  </si>
  <si>
    <t>6,5*0,4</t>
  </si>
  <si>
    <t>24</t>
  </si>
  <si>
    <t>62853004</t>
  </si>
  <si>
    <t>pás asfaltový natavitelný modifikovaný SBS s vložkou ze skleněné tkaniny a spalitelnou PE fólií nebo jemnozrnným minerálním posypem na horním povrchu tl 4,0mm</t>
  </si>
  <si>
    <t>32</t>
  </si>
  <si>
    <t>-1931429728</t>
  </si>
  <si>
    <t>2,6*1,1655 'Přepočtené koeficientem množství</t>
  </si>
  <si>
    <t>25</t>
  </si>
  <si>
    <t>998711101</t>
  </si>
  <si>
    <t>Přesun hmot pro izolace proti vodě, vlhkosti a plynům stanovený z hmotnosti přesunovaného materiálu vodorovná dopravní vzdálenost do 50 m v objektech výšky do 6 m</t>
  </si>
  <si>
    <t>1507997824</t>
  </si>
  <si>
    <t>https://podminky.urs.cz/item/CS_URS_2023_02/998711101</t>
  </si>
  <si>
    <t>26</t>
  </si>
  <si>
    <t xml:space="preserve">VRN  01</t>
  </si>
  <si>
    <t>Zařízení stavenistě</t>
  </si>
  <si>
    <t>-1749859783</t>
  </si>
  <si>
    <t>02 - Stavební řešení úsek B</t>
  </si>
  <si>
    <t>021 - Bourací práce úsek B</t>
  </si>
  <si>
    <t>111211101</t>
  </si>
  <si>
    <t>Odstranění křovin a stromů s odstraněním kořenů ručně průměru kmene do 100 mm jakékoliv plochy v rovině nebo ve svahu o sklonu do 1:5</t>
  </si>
  <si>
    <t>-1405838873</t>
  </si>
  <si>
    <t>https://podminky.urs.cz/item/CS_URS_2023_02/111211101</t>
  </si>
  <si>
    <t>stávající stav úsek B</t>
  </si>
  <si>
    <t>37,5*2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</si>
  <si>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</si>
  <si>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</si>
  <si>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-432511355</t>
  </si>
  <si>
    <t>https://podminky.urs.cz/item/CS_URS_2023_02/113106123</t>
  </si>
  <si>
    <t xml:space="preserve">stávající stav  dlažba bude použita zpět</t>
  </si>
  <si>
    <t>úsek B</t>
  </si>
  <si>
    <t>37,5*1,5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</si>
  <si>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</si>
  <si>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</si>
  <si>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-1700452409</t>
  </si>
  <si>
    <t>https://podminky.urs.cz/item/CS_URS_2023_02/113107122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</si>
  <si>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</si>
  <si>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</si>
  <si>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-67905275</t>
  </si>
  <si>
    <t>https://podminky.urs.cz/item/CS_URS_2023_02/119001422</t>
  </si>
  <si>
    <t>37,5</t>
  </si>
  <si>
    <t>úsel B</t>
  </si>
  <si>
    <t>1,5+37,5+1,5</t>
  </si>
  <si>
    <t>913111115</t>
  </si>
  <si>
    <t>Montáž a demontáž dočasných dopravních značek samostatných značek základních</t>
  </si>
  <si>
    <t>196028571</t>
  </si>
  <si>
    <t>https://podminky.urs.cz/item/CS_URS_2023_02/913111115</t>
  </si>
  <si>
    <t>1+1</t>
  </si>
  <si>
    <t>913111215</t>
  </si>
  <si>
    <t>Montáž a demontáž dočasných dopravních značek Příplatek za první a každý další den použití dočasných dopravních značek k ceně 11-1115</t>
  </si>
  <si>
    <t>-760660470</t>
  </si>
  <si>
    <t>https://podminky.urs.cz/item/CS_URS_2023_02/913111215</t>
  </si>
  <si>
    <t>(1+1)*30</t>
  </si>
  <si>
    <t>913321111</t>
  </si>
  <si>
    <t>Montáž a demontáž dočasných dopravních vodících zařízení směrové desky základní</t>
  </si>
  <si>
    <t>-851380015</t>
  </si>
  <si>
    <t>https://podminky.urs.cz/item/CS_URS_2023_02/913321111</t>
  </si>
  <si>
    <t>(1+1)</t>
  </si>
  <si>
    <t>913321211</t>
  </si>
  <si>
    <t>Montáž a demontáž dočasných dopravních vodících zařízení Příplatek za první a každý další den použití dočasných dopravních vodících zařízení k ceně 32-1111</t>
  </si>
  <si>
    <t>853525841</t>
  </si>
  <si>
    <t>https://podminky.urs.cz/item/CS_URS_2023_02/913321211</t>
  </si>
  <si>
    <t>úsek B betonový sokl</t>
  </si>
  <si>
    <t>(37,5-4,3)*0,15*0,65</t>
  </si>
  <si>
    <t>624769660</t>
  </si>
  <si>
    <t xml:space="preserve">úsek B </t>
  </si>
  <si>
    <t>(37,5-4,3)</t>
  </si>
  <si>
    <t>966073811</t>
  </si>
  <si>
    <t>Rozebrání vrat a vrátek k oplocení plochy jednotlivě přes 2 do 6 m2</t>
  </si>
  <si>
    <t>-1280172678</t>
  </si>
  <si>
    <t>https://podminky.urs.cz/item/CS_URS_2023_02/966073811</t>
  </si>
  <si>
    <t>stávajcí stav</t>
  </si>
  <si>
    <t>odpočet dlažeb budou použity znovu</t>
  </si>
  <si>
    <t>42,03-14,625</t>
  </si>
  <si>
    <t>27,405*14</t>
  </si>
  <si>
    <t>7,769+2,805</t>
  </si>
  <si>
    <t>139426544</t>
  </si>
  <si>
    <t>0,21+0,307</t>
  </si>
  <si>
    <t>997221655</t>
  </si>
  <si>
    <t>Poplatek za uložení stavebního odpadu na skládce (skládkovné) zeminy a kamení zatříděného do Katalogu odpadů pod kódem 17 05 04</t>
  </si>
  <si>
    <t>148051772</t>
  </si>
  <si>
    <t>https://podminky.urs.cz/item/CS_URS_2023_02/997221655</t>
  </si>
  <si>
    <t>16,313</t>
  </si>
  <si>
    <t>022 - Architektonicko stavební řešení úsek B</t>
  </si>
  <si>
    <t xml:space="preserve">    2 - Zakládání</t>
  </si>
  <si>
    <t xml:space="preserve">    5 - Komunikace pozemní</t>
  </si>
  <si>
    <t>132251102</t>
  </si>
  <si>
    <t>Hloubení nezapažených rýh šířky do 800 mm strojně s urovnáním dna do předepsaného profilu a spádu v hornině třídy těžitelnosti I skupiny 3 přes 20 do 50 m3</t>
  </si>
  <si>
    <t>452915499</t>
  </si>
  <si>
    <t>https://podminky.urs.cz/item/CS_URS_2023_02/132251102</t>
  </si>
  <si>
    <t>37,5*0,3*0,8</t>
  </si>
  <si>
    <t>139001101</t>
  </si>
  <si>
    <t>Příplatek k cenám hloubených vykopávek za ztížení vykopávky v blízkosti podzemního vedení nebo výbušnin pro jakoukoliv třídu horniny</t>
  </si>
  <si>
    <t>1285147632</t>
  </si>
  <si>
    <t>https://podminky.urs.cz/item/CS_URS_2023_02/139001101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</si>
  <si>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</si>
  <si>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</si>
  <si>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-994457105</t>
  </si>
  <si>
    <t>https://podminky.urs.cz/item/CS_URS_2023_02/162751117</t>
  </si>
  <si>
    <t>brány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</si>
  <si>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</si>
  <si>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</si>
  <si>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1103892154</t>
  </si>
  <si>
    <t>https://podminky.urs.cz/item/CS_URS_2023_02/162751119</t>
  </si>
  <si>
    <t>9*4</t>
  </si>
  <si>
    <t>171201221</t>
  </si>
  <si>
    <t>-126340462</t>
  </si>
  <si>
    <t>https://podminky.urs.cz/item/CS_URS_2023_02/171201221</t>
  </si>
  <si>
    <t>9*2 'Přepočtené koeficientem množství</t>
  </si>
  <si>
    <t>171251201</t>
  </si>
  <si>
    <t>Uložení sypaniny na skládky nebo meziskládky bez hutnění s upravením uložené sypaniny do předepsaného tvaru</t>
  </si>
  <si>
    <t>1295502057</t>
  </si>
  <si>
    <t>https://podminky.urs.cz/item/CS_URS_2023_02/171251201</t>
  </si>
  <si>
    <t>Zakládání</t>
  </si>
  <si>
    <t>274321411</t>
  </si>
  <si>
    <t>Základy z betonu železového (bez výztuže) pasy z betonu bez zvláštních nároků na prostředí tř. C 20/25</t>
  </si>
  <si>
    <t>-1317812117</t>
  </si>
  <si>
    <t>https://podminky.urs.cz/item/CS_URS_2023_02/274321411</t>
  </si>
  <si>
    <t>37,5*0,3*0,8*1,035</t>
  </si>
  <si>
    <t>-(3,15*0,3*0,3)</t>
  </si>
  <si>
    <t>274351121</t>
  </si>
  <si>
    <t>Bednění základů pasů rovné zřízení</t>
  </si>
  <si>
    <t>-281937709</t>
  </si>
  <si>
    <t>https://podminky.urs.cz/item/CS_URS_2023_02/274351121</t>
  </si>
  <si>
    <t>úsek B kce překladu</t>
  </si>
  <si>
    <t>(3,75+0,25)*2*0,3</t>
  </si>
  <si>
    <t>(3,15*0,3)</t>
  </si>
  <si>
    <t>274351122</t>
  </si>
  <si>
    <t>Bednění základů pasů rovné odstranění</t>
  </si>
  <si>
    <t>981985146</t>
  </si>
  <si>
    <t>https://podminky.urs.cz/item/CS_URS_2023_02/274351122</t>
  </si>
  <si>
    <t>274361821</t>
  </si>
  <si>
    <t>Výztuž základů pasů z betonářské oceli 10 505 (R) nebo BSt 500</t>
  </si>
  <si>
    <t>-1179916162</t>
  </si>
  <si>
    <t>https://podminky.urs.cz/item/CS_URS_2023_02/274361821</t>
  </si>
  <si>
    <t>37,5*0,3*0,8*1,035*100/1000</t>
  </si>
  <si>
    <t>-(3,15*0,3*0,3)*100/1000</t>
  </si>
  <si>
    <t>275321411</t>
  </si>
  <si>
    <t>Základy z betonu železového (bez výztuže) patky z betonu bez zvláštních nároků na prostředí tř. C 20/25</t>
  </si>
  <si>
    <t>-1815373809</t>
  </si>
  <si>
    <t>https://podminky.urs.cz/item/CS_URS_2023_02/275321411</t>
  </si>
  <si>
    <t>úsek B patka překladu nad vodovodním vedením</t>
  </si>
  <si>
    <t>1*0,3*0,8*1,035</t>
  </si>
  <si>
    <t>275361821</t>
  </si>
  <si>
    <t>Výztuž základů patek z betonářské oceli 10 505 (R)</t>
  </si>
  <si>
    <t>1025336267</t>
  </si>
  <si>
    <t>https://podminky.urs.cz/item/CS_URS_2023_02/275361821</t>
  </si>
  <si>
    <t>0,248*200/1000</t>
  </si>
  <si>
    <t>-445027179</t>
  </si>
  <si>
    <t>nový úsek B</t>
  </si>
  <si>
    <t>sloupky pro plotová pole</t>
  </si>
  <si>
    <t>sloupky brány</t>
  </si>
  <si>
    <t>1276034654</t>
  </si>
  <si>
    <t>553404</t>
  </si>
  <si>
    <t>sloupek k bráně 70x70x2150mm, povrchová úprava protikorozní ochrana zinek + antracitová matná barva</t>
  </si>
  <si>
    <t>272146887</t>
  </si>
  <si>
    <t xml:space="preserve">brána </t>
  </si>
  <si>
    <t>348101230</t>
  </si>
  <si>
    <t>Osazení vrat nebo vrátek k oplocení na sloupky ocelové, plochy jednotlivě přes 4 do 6 m2</t>
  </si>
  <si>
    <t>-2073932512</t>
  </si>
  <si>
    <t>https://podminky.urs.cz/item/CS_URS_2023_02/348101230</t>
  </si>
  <si>
    <t>nový stav úsek B</t>
  </si>
  <si>
    <t>553408</t>
  </si>
  <si>
    <t>brána kovová plotová dvoukřídlá 2000+2000/1500mm,profil výplně 16x16 mm,profil rámu 40x40 mm,profil příčky 25x15mm,povrchová úprava protikorozní ochrana zinek + antracitová matná barva,příslušenství zámek,cylindrická vložka,klika,3 klíče,dolní zástrč brány</t>
  </si>
  <si>
    <t>-1754985368</t>
  </si>
  <si>
    <t>-992115067</t>
  </si>
  <si>
    <t>37,5-4,3</t>
  </si>
  <si>
    <t>-397888286</t>
  </si>
  <si>
    <t>-294965457</t>
  </si>
  <si>
    <t>(37,5-4,3)*0,6</t>
  </si>
  <si>
    <t>-371862784</t>
  </si>
  <si>
    <t>1135063445</t>
  </si>
  <si>
    <t>Komunikace pozemní</t>
  </si>
  <si>
    <t>564770001</t>
  </si>
  <si>
    <t>Podklad nebo kryt z kameniva hrubého drceného vel. 8-16 mm s rozprostřením a zhutněním plochy jednotlivě do 100 m2, po zhutnění tl. 250 mm</t>
  </si>
  <si>
    <t>1457611937</t>
  </si>
  <si>
    <t>https://podminky.urs.cz/item/CS_URS_2023_02/564770001</t>
  </si>
  <si>
    <t xml:space="preserve">nový stav  dlažba bude použita zpět</t>
  </si>
  <si>
    <t>596211111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</si>
  <si>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</si>
  <si>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-1990376157</t>
  </si>
  <si>
    <t>https://podminky.urs.cz/item/CS_URS_2023_02/596211111</t>
  </si>
  <si>
    <t xml:space="preserve">nový stav  dlažba bude použita vybouraná dlažba</t>
  </si>
  <si>
    <t>27</t>
  </si>
  <si>
    <t>-1280799451</t>
  </si>
  <si>
    <t>28</t>
  </si>
  <si>
    <t>76387861</t>
  </si>
  <si>
    <t>29</t>
  </si>
  <si>
    <t>-1672126563</t>
  </si>
  <si>
    <t>30</t>
  </si>
  <si>
    <t>1189411005</t>
  </si>
  <si>
    <t>31</t>
  </si>
  <si>
    <t>1855743779</t>
  </si>
  <si>
    <t>(37,5-4,3)*0,4</t>
  </si>
  <si>
    <t>33</t>
  </si>
  <si>
    <t>-1844919967</t>
  </si>
  <si>
    <t>13,28*1,1655 'Přepočtené koeficientem množství</t>
  </si>
  <si>
    <t>34</t>
  </si>
  <si>
    <t>711142559</t>
  </si>
  <si>
    <t>Provedení izolace proti zemní vlhkosti pásy přitavením NAIP na ploše svislé S</t>
  </si>
  <si>
    <t>1414188014</t>
  </si>
  <si>
    <t>https://podminky.urs.cz/item/CS_URS_2023_02/711142559</t>
  </si>
  <si>
    <t>(37,5-4,3)*0,3</t>
  </si>
  <si>
    <t>35</t>
  </si>
  <si>
    <t>62853004a</t>
  </si>
  <si>
    <t>117637852</t>
  </si>
  <si>
    <t>9,96*1,221 'Přepočtené koeficientem množství</t>
  </si>
  <si>
    <t>36</t>
  </si>
  <si>
    <t>711161212</t>
  </si>
  <si>
    <t>Izolace proti zemní vlhkosti a beztlakové vodě nopovými fóliemi na ploše svislé S vrstva ochranná, odvětrávací a drenážní výška nopku 8,0 mm, tl. fólie do 0,6 mm</t>
  </si>
  <si>
    <t>-911748177</t>
  </si>
  <si>
    <t>https://podminky.urs.cz/item/CS_URS_2023_02/711161212</t>
  </si>
  <si>
    <t>37</t>
  </si>
  <si>
    <t>1995455662</t>
  </si>
  <si>
    <t>38</t>
  </si>
  <si>
    <t>03 - Stavební řešení úsek C</t>
  </si>
  <si>
    <t>031 - Bourací práce úsek C</t>
  </si>
  <si>
    <t>M - Práce a dodávky M</t>
  </si>
  <si>
    <t xml:space="preserve">    22-M - Montáže technologických zařízení pro dopravní stavby</t>
  </si>
  <si>
    <t>úsek C</t>
  </si>
  <si>
    <t>7,08+4,82+14,1+1</t>
  </si>
  <si>
    <t>966049831</t>
  </si>
  <si>
    <t>Rozebrání prefabrikovaných plotových desek betonových</t>
  </si>
  <si>
    <t>-637258872</t>
  </si>
  <si>
    <t>https://podminky.urs.cz/item/CS_URS_2023_02/966049831</t>
  </si>
  <si>
    <t>zákrytové desky</t>
  </si>
  <si>
    <t>(5,42+14,1)*4</t>
  </si>
  <si>
    <t>966071821</t>
  </si>
  <si>
    <t>Rozebrání oplocení z pletiva drátěného se čtvercovými oky, výšky do 1,6 m</t>
  </si>
  <si>
    <t>108439071</t>
  </si>
  <si>
    <t>https://podminky.urs.cz/item/CS_URS_2023_02/966071821</t>
  </si>
  <si>
    <t>0,5+5,42+14,1</t>
  </si>
  <si>
    <t>966073810</t>
  </si>
  <si>
    <t>Rozebrání vrat a vrátek k oplocení plochy jednotlivě do 2 m2</t>
  </si>
  <si>
    <t>1169385919</t>
  </si>
  <si>
    <t>https://podminky.urs.cz/item/CS_URS_2023_02/966073810</t>
  </si>
  <si>
    <t>stávající stav úsek C</t>
  </si>
  <si>
    <t>branka</t>
  </si>
  <si>
    <t>2,075*14</t>
  </si>
  <si>
    <t>-886483062</t>
  </si>
  <si>
    <t>1,562</t>
  </si>
  <si>
    <t>0,072+0,04+0,192+0,21</t>
  </si>
  <si>
    <t>Práce a dodávky M</t>
  </si>
  <si>
    <t>22-M</t>
  </si>
  <si>
    <t>Montáže technologických zařízení pro dopravní stavby</t>
  </si>
  <si>
    <t>228860205</t>
  </si>
  <si>
    <t>Demontáž parkovištní závory s odpojením</t>
  </si>
  <si>
    <t>64</t>
  </si>
  <si>
    <t>-657196165</t>
  </si>
  <si>
    <t>https://podminky.urs.cz/item/CS_URS_2023_02/228860205</t>
  </si>
  <si>
    <t>stávající stav úsek C závora bude uložena a znovu použita</t>
  </si>
  <si>
    <t>032 - Architektonicko stavební řešení úsek C</t>
  </si>
  <si>
    <t>491469906</t>
  </si>
  <si>
    <t>1570137331</t>
  </si>
  <si>
    <t>348101110</t>
  </si>
  <si>
    <t>Osazení vrat nebo vrátek k oplocení na sloupky zděné nebo betonové, plochy jednotlivě do 2 m2</t>
  </si>
  <si>
    <t>-863668342</t>
  </si>
  <si>
    <t>https://podminky.urs.cz/item/CS_URS_2023_02/348101110</t>
  </si>
  <si>
    <t>nový stav úsek C</t>
  </si>
  <si>
    <t>553401</t>
  </si>
  <si>
    <t>branka kovová plotová jednokřídlá 900x1500mm,profil výplně 16x16 mm,profil rámu 40x40 mm,profil příčky 25x15mm,povrchová úprava protikorozní ochrana zinek + antracitová matná barva,příslušenství doraz,zámek,cylindrická vložka,klika,3 klíče</t>
  </si>
  <si>
    <t>571940344</t>
  </si>
  <si>
    <t>348101140</t>
  </si>
  <si>
    <t>Osazení vrat nebo vrátek k oplocení na sloupky zděné nebo betonové, plochy jednotlivě přes 6 do 8 m2</t>
  </si>
  <si>
    <t>250198062</t>
  </si>
  <si>
    <t>https://podminky.urs.cz/item/CS_URS_2023_02/348101140</t>
  </si>
  <si>
    <t>553409</t>
  </si>
  <si>
    <t>brána kovová plotová dvoukřídlá 2120+2120/1500mm,profil výplně 16x16 mm,profil rámu 40x40 mm,profil příčky 25x15mm,povrchová úprava protikorozní ochrana zinek + antracitová matná barva,příslušenství zámek,cylindrická vložka,klika,3 klíče,dolní zástrč brány</t>
  </si>
  <si>
    <t>-1750771682</t>
  </si>
  <si>
    <t>-2066384792</t>
  </si>
  <si>
    <t>0,5</t>
  </si>
  <si>
    <t>5,42</t>
  </si>
  <si>
    <t>14,1</t>
  </si>
  <si>
    <t>994491885</t>
  </si>
  <si>
    <t>1+3+7</t>
  </si>
  <si>
    <t>614722899</t>
  </si>
  <si>
    <t>14*0,5</t>
  </si>
  <si>
    <t>-1386308453</t>
  </si>
  <si>
    <t>-608265799</t>
  </si>
  <si>
    <t>0,066*14</t>
  </si>
  <si>
    <t>-1135916809</t>
  </si>
  <si>
    <t>220860205</t>
  </si>
  <si>
    <t>Montáž parkovištní závory se zapojením, upevněním a přezkoušením</t>
  </si>
  <si>
    <t>-1754230917</t>
  </si>
  <si>
    <t>https://podminky.urs.cz/item/CS_URS_2023_02/220860205</t>
  </si>
  <si>
    <t>04 - Stavební řešení úsek D + E</t>
  </si>
  <si>
    <t>041 - Bourací práce úsek D+ E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</si>
  <si>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</si>
  <si>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</si>
  <si>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-893513237</t>
  </si>
  <si>
    <t>https://podminky.urs.cz/item/CS_URS_2023_02/113106121</t>
  </si>
  <si>
    <t>stávající stav dlažba bude použita zpět</t>
  </si>
  <si>
    <t>úsek D okapový chodník</t>
  </si>
  <si>
    <t>1*0,4</t>
  </si>
  <si>
    <t>2117454244</t>
  </si>
  <si>
    <t>úsek D</t>
  </si>
  <si>
    <t>1+41,8+1+12,05+1</t>
  </si>
  <si>
    <t>úsek E</t>
  </si>
  <si>
    <t>7,8</t>
  </si>
  <si>
    <t>úsek D betonový sokl</t>
  </si>
  <si>
    <t>41,8*0,15*0,75</t>
  </si>
  <si>
    <t>(12,05-4)*0,15*0,75</t>
  </si>
  <si>
    <t>41,8+(12,05-4)</t>
  </si>
  <si>
    <t>3,9+3,9</t>
  </si>
  <si>
    <t>966073812</t>
  </si>
  <si>
    <t>Rozebrání vrat a vrátek k oplocení plochy jednotlivě přes 6 do 10 m2</t>
  </si>
  <si>
    <t>-424609258</t>
  </si>
  <si>
    <t>https://podminky.urs.cz/item/CS_URS_2023_02/966073812</t>
  </si>
  <si>
    <t>(7,8+7,8)*0,3</t>
  </si>
  <si>
    <t>17,298*14</t>
  </si>
  <si>
    <t>-1587502283</t>
  </si>
  <si>
    <t>degradovaný beton</t>
  </si>
  <si>
    <t>0,309+0,102</t>
  </si>
  <si>
    <t>13,462+2,475</t>
  </si>
  <si>
    <t>0,016+0,533+0,285</t>
  </si>
  <si>
    <t>997013655</t>
  </si>
  <si>
    <t>-863892993</t>
  </si>
  <si>
    <t>https://podminky.urs.cz/item/CS_URS_2023_02/997013655</t>
  </si>
  <si>
    <t>0,116</t>
  </si>
  <si>
    <t>042 - Architektonicko stavební řešení úsek D + E</t>
  </si>
  <si>
    <t>131212531</t>
  </si>
  <si>
    <t>Hloubení jamek ručně objemu do 0,5 m3 s odhozením výkopku do 3 m nebo naložením na dopravní prostředek v hornině třídy těžitelnosti I skupiny 3 soudržných</t>
  </si>
  <si>
    <t>-2035303912</t>
  </si>
  <si>
    <t>https://podminky.urs.cz/item/CS_URS_2023_02/131212531</t>
  </si>
  <si>
    <t>(0,3*0,3*0,8)*2</t>
  </si>
  <si>
    <t>21*0,3*0,3*0,8</t>
  </si>
  <si>
    <t>1,656*4</t>
  </si>
  <si>
    <t>1,656*2 'Přepočtené koeficientem množství</t>
  </si>
  <si>
    <t>1198908424</t>
  </si>
  <si>
    <t>55342152</t>
  </si>
  <si>
    <t>plotový sloupek pro svařované panely profilovaný oválný 50x70mm dl 2,0-2,5m povrchová úprava Pz a komaxit</t>
  </si>
  <si>
    <t>824287258</t>
  </si>
  <si>
    <t>1142979087</t>
  </si>
  <si>
    <t>brána</t>
  </si>
  <si>
    <t>55342152a</t>
  </si>
  <si>
    <t>377662062</t>
  </si>
  <si>
    <t>55342166</t>
  </si>
  <si>
    <t>plotový sloupek pro svařované panely profilovaný oválný 70x100mm dl 2,0-2,5m povrchová úprava Pz a komaxit</t>
  </si>
  <si>
    <t>1236007362</t>
  </si>
  <si>
    <t>nový úsek D</t>
  </si>
  <si>
    <t>348101130</t>
  </si>
  <si>
    <t>Osazení vrat nebo vrátek k oplocení na sloupky zděné nebo betonové, plochy jednotlivě přes 4 do 6 m2</t>
  </si>
  <si>
    <t>595661218</t>
  </si>
  <si>
    <t>https://podminky.urs.cz/item/CS_URS_2023_02/348101130</t>
  </si>
  <si>
    <t>nový stav úsek D</t>
  </si>
  <si>
    <t>55342361a</t>
  </si>
  <si>
    <t>brána plotová dvoukřídlá Pz s PVC vrstvou 4000x1500mm</t>
  </si>
  <si>
    <t>1771027748</t>
  </si>
  <si>
    <t>348121221</t>
  </si>
  <si>
    <t>Osazení podhrabových desek na ocelové sloupky, délky desek přes 2 do 3 m</t>
  </si>
  <si>
    <t>773780075</t>
  </si>
  <si>
    <t>https://podminky.urs.cz/item/CS_URS_2023_02/348121221</t>
  </si>
  <si>
    <t>59232543</t>
  </si>
  <si>
    <t>betonová podhrabová deska 2500x300x35mm se zámkem 15mm na ukotvení sloupků profilovaných oválných 50x70mm</t>
  </si>
  <si>
    <t>80629964</t>
  </si>
  <si>
    <t>348171143</t>
  </si>
  <si>
    <t>Montáž oplocení z dílců kovových panelových svařovaných, na ocelové profilované sloupky, výšky přes 1,0 do 1,5 m</t>
  </si>
  <si>
    <t>734249606</t>
  </si>
  <si>
    <t>https://podminky.urs.cz/item/CS_URS_2023_02/348171143</t>
  </si>
  <si>
    <t>41,8</t>
  </si>
  <si>
    <t>(12,05-4)</t>
  </si>
  <si>
    <t>55342415</t>
  </si>
  <si>
    <t>plotový panel svařovaný v 1,0-1,5m š do 2,5m průměru drátu 5mm oka 55x200mm s dvojitým horizontálním drátem 6mm povrchová úprava PZ komaxit</t>
  </si>
  <si>
    <t>-983520434</t>
  </si>
  <si>
    <t>635111141</t>
  </si>
  <si>
    <t>Násyp ze štěrkopísku, písku nebo kameniva pod podlahy s udusáním a urovnáním povrchu z kameniva hrubého 8-16</t>
  </si>
  <si>
    <t>264634484</t>
  </si>
  <si>
    <t>https://podminky.urs.cz/item/CS_URS_2023_02/635111141</t>
  </si>
  <si>
    <t>okapový chodník</t>
  </si>
  <si>
    <t>1*0,4*0,25</t>
  </si>
  <si>
    <t>637211134</t>
  </si>
  <si>
    <t>Okapový chodník z dlaždic betonových do kameniva s vyplněním spár drobným kamenivem, tl. dlaždic 50 mm</t>
  </si>
  <si>
    <t>-109181620</t>
  </si>
  <si>
    <t>https://podminky.urs.cz/item/CS_URS_2023_02/637211134</t>
  </si>
  <si>
    <t>1298129200</t>
  </si>
  <si>
    <t>3*0,5</t>
  </si>
  <si>
    <t>-755338529</t>
  </si>
  <si>
    <t>-123988805</t>
  </si>
  <si>
    <t>-1890215143</t>
  </si>
  <si>
    <t>0,013*14</t>
  </si>
  <si>
    <t>-404904094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</si>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</sst>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3217" TargetMode="External" /><Relationship Id="rId2" Type="http://schemas.openxmlformats.org/officeDocument/2006/relationships/hyperlink" Target="https://podminky.urs.cz/item/CS_URS_2023_02/119003218" TargetMode="External" /><Relationship Id="rId3" Type="http://schemas.openxmlformats.org/officeDocument/2006/relationships/hyperlink" Target="https://podminky.urs.cz/item/CS_URS_2023_02/962052211" TargetMode="External" /><Relationship Id="rId4" Type="http://schemas.openxmlformats.org/officeDocument/2006/relationships/hyperlink" Target="https://podminky.urs.cz/item/CS_URS_2023_02/966071711" TargetMode="External" /><Relationship Id="rId5" Type="http://schemas.openxmlformats.org/officeDocument/2006/relationships/hyperlink" Target="https://podminky.urs.cz/item/CS_URS_2023_02/966071721" TargetMode="External" /><Relationship Id="rId6" Type="http://schemas.openxmlformats.org/officeDocument/2006/relationships/hyperlink" Target="https://podminky.urs.cz/item/CS_URS_2023_02/966072811" TargetMode="External" /><Relationship Id="rId7" Type="http://schemas.openxmlformats.org/officeDocument/2006/relationships/hyperlink" Target="https://podminky.urs.cz/item/CS_URS_2023_02/985112112" TargetMode="External" /><Relationship Id="rId8" Type="http://schemas.openxmlformats.org/officeDocument/2006/relationships/hyperlink" Target="https://podminky.urs.cz/item/CS_URS_2023_02/985131111" TargetMode="External" /><Relationship Id="rId9" Type="http://schemas.openxmlformats.org/officeDocument/2006/relationships/hyperlink" Target="https://podminky.urs.cz/item/CS_URS_2023_02/997013501" TargetMode="External" /><Relationship Id="rId10" Type="http://schemas.openxmlformats.org/officeDocument/2006/relationships/hyperlink" Target="https://podminky.urs.cz/item/CS_URS_2023_02/997013509" TargetMode="External" /><Relationship Id="rId11" Type="http://schemas.openxmlformats.org/officeDocument/2006/relationships/hyperlink" Target="https://podminky.urs.cz/item/CS_URS_2023_02/997013601" TargetMode="External" /><Relationship Id="rId12" Type="http://schemas.openxmlformats.org/officeDocument/2006/relationships/hyperlink" Target="https://podminky.urs.cz/item/CS_URS_2023_02/997013602" TargetMode="External" /><Relationship Id="rId13" Type="http://schemas.openxmlformats.org/officeDocument/2006/relationships/hyperlink" Target="https://podminky.urs.cz/item/CS_URS_2023_02/997013631" TargetMode="External" /><Relationship Id="rId14" Type="http://schemas.openxmlformats.org/officeDocument/2006/relationships/hyperlink" Target="https://podminky.urs.cz/item/CS_URS_2023_02/99801700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3217" TargetMode="External" /><Relationship Id="rId2" Type="http://schemas.openxmlformats.org/officeDocument/2006/relationships/hyperlink" Target="https://podminky.urs.cz/item/CS_URS_2023_02/119003218" TargetMode="External" /><Relationship Id="rId3" Type="http://schemas.openxmlformats.org/officeDocument/2006/relationships/hyperlink" Target="https://podminky.urs.cz/item/CS_URS_2023_02/338171111" TargetMode="External" /><Relationship Id="rId4" Type="http://schemas.openxmlformats.org/officeDocument/2006/relationships/hyperlink" Target="https://podminky.urs.cz/item/CS_URS_2023_02/338171113" TargetMode="External" /><Relationship Id="rId5" Type="http://schemas.openxmlformats.org/officeDocument/2006/relationships/hyperlink" Target="https://podminky.urs.cz/item/CS_URS_2023_02/348171320" TargetMode="External" /><Relationship Id="rId6" Type="http://schemas.openxmlformats.org/officeDocument/2006/relationships/hyperlink" Target="https://podminky.urs.cz/item/CS_URS_2023_02/348272223" TargetMode="External" /><Relationship Id="rId7" Type="http://schemas.openxmlformats.org/officeDocument/2006/relationships/hyperlink" Target="https://podminky.urs.cz/item/CS_URS_2023_02/348272363" TargetMode="External" /><Relationship Id="rId8" Type="http://schemas.openxmlformats.org/officeDocument/2006/relationships/hyperlink" Target="https://podminky.urs.cz/item/CS_URS_2023_02/348272513" TargetMode="External" /><Relationship Id="rId9" Type="http://schemas.openxmlformats.org/officeDocument/2006/relationships/hyperlink" Target="https://podminky.urs.cz/item/CS_URS_2023_02/348272515" TargetMode="External" /><Relationship Id="rId10" Type="http://schemas.openxmlformats.org/officeDocument/2006/relationships/hyperlink" Target="https://podminky.urs.cz/item/CS_URS_2023_02/632450122" TargetMode="External" /><Relationship Id="rId11" Type="http://schemas.openxmlformats.org/officeDocument/2006/relationships/hyperlink" Target="https://podminky.urs.cz/item/CS_URS_2023_02/977151115" TargetMode="External" /><Relationship Id="rId12" Type="http://schemas.openxmlformats.org/officeDocument/2006/relationships/hyperlink" Target="https://podminky.urs.cz/item/CS_URS_2023_02/985311112" TargetMode="External" /><Relationship Id="rId13" Type="http://schemas.openxmlformats.org/officeDocument/2006/relationships/hyperlink" Target="https://podminky.urs.cz/item/CS_URS_2023_02/985323112" TargetMode="External" /><Relationship Id="rId14" Type="http://schemas.openxmlformats.org/officeDocument/2006/relationships/hyperlink" Target="https://podminky.urs.cz/item/CS_URS_2023_02/985324111" TargetMode="External" /><Relationship Id="rId15" Type="http://schemas.openxmlformats.org/officeDocument/2006/relationships/hyperlink" Target="https://podminky.urs.cz/item/CS_URS_2023_02/997013501" TargetMode="External" /><Relationship Id="rId16" Type="http://schemas.openxmlformats.org/officeDocument/2006/relationships/hyperlink" Target="https://podminky.urs.cz/item/CS_URS_2023_02/997013509" TargetMode="External" /><Relationship Id="rId17" Type="http://schemas.openxmlformats.org/officeDocument/2006/relationships/hyperlink" Target="https://podminky.urs.cz/item/CS_URS_2023_02/997013601" TargetMode="External" /><Relationship Id="rId18" Type="http://schemas.openxmlformats.org/officeDocument/2006/relationships/hyperlink" Target="https://podminky.urs.cz/item/CS_URS_2023_02/998232110" TargetMode="External" /><Relationship Id="rId19" Type="http://schemas.openxmlformats.org/officeDocument/2006/relationships/hyperlink" Target="https://podminky.urs.cz/item/CS_URS_2023_02/711131101" TargetMode="External" /><Relationship Id="rId20" Type="http://schemas.openxmlformats.org/officeDocument/2006/relationships/hyperlink" Target="https://podminky.urs.cz/item/CS_URS_2023_02/99871110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101" TargetMode="External" /><Relationship Id="rId2" Type="http://schemas.openxmlformats.org/officeDocument/2006/relationships/hyperlink" Target="https://podminky.urs.cz/item/CS_URS_2023_02/113106123" TargetMode="External" /><Relationship Id="rId3" Type="http://schemas.openxmlformats.org/officeDocument/2006/relationships/hyperlink" Target="https://podminky.urs.cz/item/CS_URS_2023_02/113107122" TargetMode="External" /><Relationship Id="rId4" Type="http://schemas.openxmlformats.org/officeDocument/2006/relationships/hyperlink" Target="https://podminky.urs.cz/item/CS_URS_2023_02/119001422" TargetMode="External" /><Relationship Id="rId5" Type="http://schemas.openxmlformats.org/officeDocument/2006/relationships/hyperlink" Target="https://podminky.urs.cz/item/CS_URS_2023_02/119003217" TargetMode="External" /><Relationship Id="rId6" Type="http://schemas.openxmlformats.org/officeDocument/2006/relationships/hyperlink" Target="https://podminky.urs.cz/item/CS_URS_2023_02/119003218" TargetMode="External" /><Relationship Id="rId7" Type="http://schemas.openxmlformats.org/officeDocument/2006/relationships/hyperlink" Target="https://podminky.urs.cz/item/CS_URS_2023_02/913111115" TargetMode="External" /><Relationship Id="rId8" Type="http://schemas.openxmlformats.org/officeDocument/2006/relationships/hyperlink" Target="https://podminky.urs.cz/item/CS_URS_2023_02/913111215" TargetMode="External" /><Relationship Id="rId9" Type="http://schemas.openxmlformats.org/officeDocument/2006/relationships/hyperlink" Target="https://podminky.urs.cz/item/CS_URS_2023_02/913321111" TargetMode="External" /><Relationship Id="rId10" Type="http://schemas.openxmlformats.org/officeDocument/2006/relationships/hyperlink" Target="https://podminky.urs.cz/item/CS_URS_2023_02/913321211" TargetMode="External" /><Relationship Id="rId11" Type="http://schemas.openxmlformats.org/officeDocument/2006/relationships/hyperlink" Target="https://podminky.urs.cz/item/CS_URS_2023_02/962052211" TargetMode="External" /><Relationship Id="rId12" Type="http://schemas.openxmlformats.org/officeDocument/2006/relationships/hyperlink" Target="https://podminky.urs.cz/item/CS_URS_2023_02/966071711" TargetMode="External" /><Relationship Id="rId13" Type="http://schemas.openxmlformats.org/officeDocument/2006/relationships/hyperlink" Target="https://podminky.urs.cz/item/CS_URS_2023_02/966072811" TargetMode="External" /><Relationship Id="rId14" Type="http://schemas.openxmlformats.org/officeDocument/2006/relationships/hyperlink" Target="https://podminky.urs.cz/item/CS_URS_2023_02/966073811" TargetMode="External" /><Relationship Id="rId15" Type="http://schemas.openxmlformats.org/officeDocument/2006/relationships/hyperlink" Target="https://podminky.urs.cz/item/CS_URS_2023_02/997013501" TargetMode="External" /><Relationship Id="rId16" Type="http://schemas.openxmlformats.org/officeDocument/2006/relationships/hyperlink" Target="https://podminky.urs.cz/item/CS_URS_2023_02/997013509" TargetMode="External" /><Relationship Id="rId17" Type="http://schemas.openxmlformats.org/officeDocument/2006/relationships/hyperlink" Target="https://podminky.urs.cz/item/CS_URS_2023_02/997013602" TargetMode="External" /><Relationship Id="rId18" Type="http://schemas.openxmlformats.org/officeDocument/2006/relationships/hyperlink" Target="https://podminky.urs.cz/item/CS_URS_2023_02/997013631" TargetMode="External" /><Relationship Id="rId19" Type="http://schemas.openxmlformats.org/officeDocument/2006/relationships/hyperlink" Target="https://podminky.urs.cz/item/CS_URS_2023_02/997221655" TargetMode="External" /><Relationship Id="rId20" Type="http://schemas.openxmlformats.org/officeDocument/2006/relationships/hyperlink" Target="https://podminky.urs.cz/item/CS_URS_2023_02/99801700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3217" TargetMode="External" /><Relationship Id="rId2" Type="http://schemas.openxmlformats.org/officeDocument/2006/relationships/hyperlink" Target="https://podminky.urs.cz/item/CS_URS_2023_02/119003218" TargetMode="External" /><Relationship Id="rId3" Type="http://schemas.openxmlformats.org/officeDocument/2006/relationships/hyperlink" Target="https://podminky.urs.cz/item/CS_URS_2023_02/132251102" TargetMode="External" /><Relationship Id="rId4" Type="http://schemas.openxmlformats.org/officeDocument/2006/relationships/hyperlink" Target="https://podminky.urs.cz/item/CS_URS_2023_02/139001101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7120122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274321411" TargetMode="External" /><Relationship Id="rId10" Type="http://schemas.openxmlformats.org/officeDocument/2006/relationships/hyperlink" Target="https://podminky.urs.cz/item/CS_URS_2023_02/274351121" TargetMode="External" /><Relationship Id="rId11" Type="http://schemas.openxmlformats.org/officeDocument/2006/relationships/hyperlink" Target="https://podminky.urs.cz/item/CS_URS_2023_02/274351122" TargetMode="External" /><Relationship Id="rId12" Type="http://schemas.openxmlformats.org/officeDocument/2006/relationships/hyperlink" Target="https://podminky.urs.cz/item/CS_URS_2023_02/274361821" TargetMode="External" /><Relationship Id="rId13" Type="http://schemas.openxmlformats.org/officeDocument/2006/relationships/hyperlink" Target="https://podminky.urs.cz/item/CS_URS_2023_02/275321411" TargetMode="External" /><Relationship Id="rId14" Type="http://schemas.openxmlformats.org/officeDocument/2006/relationships/hyperlink" Target="https://podminky.urs.cz/item/CS_URS_2023_02/275361821" TargetMode="External" /><Relationship Id="rId15" Type="http://schemas.openxmlformats.org/officeDocument/2006/relationships/hyperlink" Target="https://podminky.urs.cz/item/CS_URS_2023_02/338171113" TargetMode="External" /><Relationship Id="rId16" Type="http://schemas.openxmlformats.org/officeDocument/2006/relationships/hyperlink" Target="https://podminky.urs.cz/item/CS_URS_2023_02/348101230" TargetMode="External" /><Relationship Id="rId17" Type="http://schemas.openxmlformats.org/officeDocument/2006/relationships/hyperlink" Target="https://podminky.urs.cz/item/CS_URS_2023_02/348171320" TargetMode="External" /><Relationship Id="rId18" Type="http://schemas.openxmlformats.org/officeDocument/2006/relationships/hyperlink" Target="https://podminky.urs.cz/item/CS_URS_2023_02/348272223" TargetMode="External" /><Relationship Id="rId19" Type="http://schemas.openxmlformats.org/officeDocument/2006/relationships/hyperlink" Target="https://podminky.urs.cz/item/CS_URS_2023_02/348272363" TargetMode="External" /><Relationship Id="rId20" Type="http://schemas.openxmlformats.org/officeDocument/2006/relationships/hyperlink" Target="https://podminky.urs.cz/item/CS_URS_2023_02/348272513" TargetMode="External" /><Relationship Id="rId21" Type="http://schemas.openxmlformats.org/officeDocument/2006/relationships/hyperlink" Target="https://podminky.urs.cz/item/CS_URS_2023_02/564770001" TargetMode="External" /><Relationship Id="rId22" Type="http://schemas.openxmlformats.org/officeDocument/2006/relationships/hyperlink" Target="https://podminky.urs.cz/item/CS_URS_2023_02/596211111" TargetMode="External" /><Relationship Id="rId23" Type="http://schemas.openxmlformats.org/officeDocument/2006/relationships/hyperlink" Target="https://podminky.urs.cz/item/CS_URS_2023_02/913111115" TargetMode="External" /><Relationship Id="rId24" Type="http://schemas.openxmlformats.org/officeDocument/2006/relationships/hyperlink" Target="https://podminky.urs.cz/item/CS_URS_2023_02/913111215" TargetMode="External" /><Relationship Id="rId25" Type="http://schemas.openxmlformats.org/officeDocument/2006/relationships/hyperlink" Target="https://podminky.urs.cz/item/CS_URS_2023_02/913321111" TargetMode="External" /><Relationship Id="rId26" Type="http://schemas.openxmlformats.org/officeDocument/2006/relationships/hyperlink" Target="https://podminky.urs.cz/item/CS_URS_2023_02/913321211" TargetMode="External" /><Relationship Id="rId27" Type="http://schemas.openxmlformats.org/officeDocument/2006/relationships/hyperlink" Target="https://podminky.urs.cz/item/CS_URS_2023_02/998232110" TargetMode="External" /><Relationship Id="rId28" Type="http://schemas.openxmlformats.org/officeDocument/2006/relationships/hyperlink" Target="https://podminky.urs.cz/item/CS_URS_2023_02/711131101" TargetMode="External" /><Relationship Id="rId29" Type="http://schemas.openxmlformats.org/officeDocument/2006/relationships/hyperlink" Target="https://podminky.urs.cz/item/CS_URS_2023_02/711142559" TargetMode="External" /><Relationship Id="rId30" Type="http://schemas.openxmlformats.org/officeDocument/2006/relationships/hyperlink" Target="https://podminky.urs.cz/item/CS_URS_2023_02/711161212" TargetMode="External" /><Relationship Id="rId31" Type="http://schemas.openxmlformats.org/officeDocument/2006/relationships/hyperlink" Target="https://podminky.urs.cz/item/CS_URS_2023_02/998711101" TargetMode="External" /><Relationship Id="rId3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3217" TargetMode="External" /><Relationship Id="rId2" Type="http://schemas.openxmlformats.org/officeDocument/2006/relationships/hyperlink" Target="https://podminky.urs.cz/item/CS_URS_2023_02/119003218" TargetMode="External" /><Relationship Id="rId3" Type="http://schemas.openxmlformats.org/officeDocument/2006/relationships/hyperlink" Target="https://podminky.urs.cz/item/CS_URS_2023_02/913111115" TargetMode="External" /><Relationship Id="rId4" Type="http://schemas.openxmlformats.org/officeDocument/2006/relationships/hyperlink" Target="https://podminky.urs.cz/item/CS_URS_2023_02/913111215" TargetMode="External" /><Relationship Id="rId5" Type="http://schemas.openxmlformats.org/officeDocument/2006/relationships/hyperlink" Target="https://podminky.urs.cz/item/CS_URS_2023_02/913321111" TargetMode="External" /><Relationship Id="rId6" Type="http://schemas.openxmlformats.org/officeDocument/2006/relationships/hyperlink" Target="https://podminky.urs.cz/item/CS_URS_2023_02/913321211" TargetMode="External" /><Relationship Id="rId7" Type="http://schemas.openxmlformats.org/officeDocument/2006/relationships/hyperlink" Target="https://podminky.urs.cz/item/CS_URS_2023_02/966049831" TargetMode="External" /><Relationship Id="rId8" Type="http://schemas.openxmlformats.org/officeDocument/2006/relationships/hyperlink" Target="https://podminky.urs.cz/item/CS_URS_2023_02/966071721" TargetMode="External" /><Relationship Id="rId9" Type="http://schemas.openxmlformats.org/officeDocument/2006/relationships/hyperlink" Target="https://podminky.urs.cz/item/CS_URS_2023_02/966071821" TargetMode="External" /><Relationship Id="rId10" Type="http://schemas.openxmlformats.org/officeDocument/2006/relationships/hyperlink" Target="https://podminky.urs.cz/item/CS_URS_2023_02/966073810" TargetMode="External" /><Relationship Id="rId11" Type="http://schemas.openxmlformats.org/officeDocument/2006/relationships/hyperlink" Target="https://podminky.urs.cz/item/CS_URS_2023_02/966073811" TargetMode="External" /><Relationship Id="rId12" Type="http://schemas.openxmlformats.org/officeDocument/2006/relationships/hyperlink" Target="https://podminky.urs.cz/item/CS_URS_2023_02/997013501" TargetMode="External" /><Relationship Id="rId13" Type="http://schemas.openxmlformats.org/officeDocument/2006/relationships/hyperlink" Target="https://podminky.urs.cz/item/CS_URS_2023_02/997013509" TargetMode="External" /><Relationship Id="rId14" Type="http://schemas.openxmlformats.org/officeDocument/2006/relationships/hyperlink" Target="https://podminky.urs.cz/item/CS_URS_2023_02/997013601" TargetMode="External" /><Relationship Id="rId15" Type="http://schemas.openxmlformats.org/officeDocument/2006/relationships/hyperlink" Target="https://podminky.urs.cz/item/CS_URS_2023_02/997013631" TargetMode="External" /><Relationship Id="rId16" Type="http://schemas.openxmlformats.org/officeDocument/2006/relationships/hyperlink" Target="https://podminky.urs.cz/item/CS_URS_2023_02/998017001" TargetMode="External" /><Relationship Id="rId17" Type="http://schemas.openxmlformats.org/officeDocument/2006/relationships/hyperlink" Target="https://podminky.urs.cz/item/CS_URS_2023_02/228860205" TargetMode="External" /><Relationship Id="rId1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3217" TargetMode="External" /><Relationship Id="rId2" Type="http://schemas.openxmlformats.org/officeDocument/2006/relationships/hyperlink" Target="https://podminky.urs.cz/item/CS_URS_2023_02/119003218" TargetMode="External" /><Relationship Id="rId3" Type="http://schemas.openxmlformats.org/officeDocument/2006/relationships/hyperlink" Target="https://podminky.urs.cz/item/CS_URS_2023_02/338171111" TargetMode="External" /><Relationship Id="rId4" Type="http://schemas.openxmlformats.org/officeDocument/2006/relationships/hyperlink" Target="https://podminky.urs.cz/item/CS_URS_2023_02/348101110" TargetMode="External" /><Relationship Id="rId5" Type="http://schemas.openxmlformats.org/officeDocument/2006/relationships/hyperlink" Target="https://podminky.urs.cz/item/CS_URS_2023_02/348101140" TargetMode="External" /><Relationship Id="rId6" Type="http://schemas.openxmlformats.org/officeDocument/2006/relationships/hyperlink" Target="https://podminky.urs.cz/item/CS_URS_2023_02/348171320" TargetMode="External" /><Relationship Id="rId7" Type="http://schemas.openxmlformats.org/officeDocument/2006/relationships/hyperlink" Target="https://podminky.urs.cz/item/CS_URS_2023_02/348272515" TargetMode="External" /><Relationship Id="rId8" Type="http://schemas.openxmlformats.org/officeDocument/2006/relationships/hyperlink" Target="https://podminky.urs.cz/item/CS_URS_2023_02/913111115" TargetMode="External" /><Relationship Id="rId9" Type="http://schemas.openxmlformats.org/officeDocument/2006/relationships/hyperlink" Target="https://podminky.urs.cz/item/CS_URS_2023_02/913111215" TargetMode="External" /><Relationship Id="rId10" Type="http://schemas.openxmlformats.org/officeDocument/2006/relationships/hyperlink" Target="https://podminky.urs.cz/item/CS_URS_2023_02/913321111" TargetMode="External" /><Relationship Id="rId11" Type="http://schemas.openxmlformats.org/officeDocument/2006/relationships/hyperlink" Target="https://podminky.urs.cz/item/CS_URS_2023_02/913321211" TargetMode="External" /><Relationship Id="rId12" Type="http://schemas.openxmlformats.org/officeDocument/2006/relationships/hyperlink" Target="https://podminky.urs.cz/item/CS_URS_2023_02/977151115" TargetMode="External" /><Relationship Id="rId13" Type="http://schemas.openxmlformats.org/officeDocument/2006/relationships/hyperlink" Target="https://podminky.urs.cz/item/CS_URS_2023_02/997013501" TargetMode="External" /><Relationship Id="rId14" Type="http://schemas.openxmlformats.org/officeDocument/2006/relationships/hyperlink" Target="https://podminky.urs.cz/item/CS_URS_2023_02/997013509" TargetMode="External" /><Relationship Id="rId15" Type="http://schemas.openxmlformats.org/officeDocument/2006/relationships/hyperlink" Target="https://podminky.urs.cz/item/CS_URS_2023_02/997013601" TargetMode="External" /><Relationship Id="rId16" Type="http://schemas.openxmlformats.org/officeDocument/2006/relationships/hyperlink" Target="https://podminky.urs.cz/item/CS_URS_2023_02/998232110" TargetMode="External" /><Relationship Id="rId17" Type="http://schemas.openxmlformats.org/officeDocument/2006/relationships/hyperlink" Target="https://podminky.urs.cz/item/CS_URS_2023_02/220860205" TargetMode="External" /><Relationship Id="rId1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1" TargetMode="External" /><Relationship Id="rId2" Type="http://schemas.openxmlformats.org/officeDocument/2006/relationships/hyperlink" Target="https://podminky.urs.cz/item/CS_URS_2023_02/113107122" TargetMode="External" /><Relationship Id="rId3" Type="http://schemas.openxmlformats.org/officeDocument/2006/relationships/hyperlink" Target="https://podminky.urs.cz/item/CS_URS_2023_02/119003217" TargetMode="External" /><Relationship Id="rId4" Type="http://schemas.openxmlformats.org/officeDocument/2006/relationships/hyperlink" Target="https://podminky.urs.cz/item/CS_URS_2023_02/119003218" TargetMode="External" /><Relationship Id="rId5" Type="http://schemas.openxmlformats.org/officeDocument/2006/relationships/hyperlink" Target="https://podminky.urs.cz/item/CS_URS_2023_02/962052211" TargetMode="External" /><Relationship Id="rId6" Type="http://schemas.openxmlformats.org/officeDocument/2006/relationships/hyperlink" Target="https://podminky.urs.cz/item/CS_URS_2023_02/966071711" TargetMode="External" /><Relationship Id="rId7" Type="http://schemas.openxmlformats.org/officeDocument/2006/relationships/hyperlink" Target="https://podminky.urs.cz/item/CS_URS_2023_02/966071721" TargetMode="External" /><Relationship Id="rId8" Type="http://schemas.openxmlformats.org/officeDocument/2006/relationships/hyperlink" Target="https://podminky.urs.cz/item/CS_URS_2023_02/966072811" TargetMode="External" /><Relationship Id="rId9" Type="http://schemas.openxmlformats.org/officeDocument/2006/relationships/hyperlink" Target="https://podminky.urs.cz/item/CS_URS_2023_02/966073812" TargetMode="External" /><Relationship Id="rId10" Type="http://schemas.openxmlformats.org/officeDocument/2006/relationships/hyperlink" Target="https://podminky.urs.cz/item/CS_URS_2023_02/985112112" TargetMode="External" /><Relationship Id="rId11" Type="http://schemas.openxmlformats.org/officeDocument/2006/relationships/hyperlink" Target="https://podminky.urs.cz/item/CS_URS_2023_02/985131111" TargetMode="External" /><Relationship Id="rId12" Type="http://schemas.openxmlformats.org/officeDocument/2006/relationships/hyperlink" Target="https://podminky.urs.cz/item/CS_URS_2023_02/997013501" TargetMode="External" /><Relationship Id="rId13" Type="http://schemas.openxmlformats.org/officeDocument/2006/relationships/hyperlink" Target="https://podminky.urs.cz/item/CS_URS_2023_02/997013509" TargetMode="External" /><Relationship Id="rId14" Type="http://schemas.openxmlformats.org/officeDocument/2006/relationships/hyperlink" Target="https://podminky.urs.cz/item/CS_URS_2023_02/997013601" TargetMode="External" /><Relationship Id="rId15" Type="http://schemas.openxmlformats.org/officeDocument/2006/relationships/hyperlink" Target="https://podminky.urs.cz/item/CS_URS_2023_02/997013602" TargetMode="External" /><Relationship Id="rId16" Type="http://schemas.openxmlformats.org/officeDocument/2006/relationships/hyperlink" Target="https://podminky.urs.cz/item/CS_URS_2023_02/997013631" TargetMode="External" /><Relationship Id="rId17" Type="http://schemas.openxmlformats.org/officeDocument/2006/relationships/hyperlink" Target="https://podminky.urs.cz/item/CS_URS_2023_02/997013655" TargetMode="External" /><Relationship Id="rId18" Type="http://schemas.openxmlformats.org/officeDocument/2006/relationships/hyperlink" Target="https://podminky.urs.cz/item/CS_URS_2023_02/998017001" TargetMode="External" /><Relationship Id="rId1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9003217" TargetMode="External" /><Relationship Id="rId2" Type="http://schemas.openxmlformats.org/officeDocument/2006/relationships/hyperlink" Target="https://podminky.urs.cz/item/CS_URS_2023_02/119003218" TargetMode="External" /><Relationship Id="rId3" Type="http://schemas.openxmlformats.org/officeDocument/2006/relationships/hyperlink" Target="https://podminky.urs.cz/item/CS_URS_2023_02/131212531" TargetMode="External" /><Relationship Id="rId4" Type="http://schemas.openxmlformats.org/officeDocument/2006/relationships/hyperlink" Target="https://podminky.urs.cz/item/CS_URS_2023_02/139001101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71201221" TargetMode="External" /><Relationship Id="rId8" Type="http://schemas.openxmlformats.org/officeDocument/2006/relationships/hyperlink" Target="https://podminky.urs.cz/item/CS_URS_2023_02/171251201" TargetMode="External" /><Relationship Id="rId9" Type="http://schemas.openxmlformats.org/officeDocument/2006/relationships/hyperlink" Target="https://podminky.urs.cz/item/CS_URS_2023_02/338171111" TargetMode="External" /><Relationship Id="rId10" Type="http://schemas.openxmlformats.org/officeDocument/2006/relationships/hyperlink" Target="https://podminky.urs.cz/item/CS_URS_2023_02/338171113" TargetMode="External" /><Relationship Id="rId11" Type="http://schemas.openxmlformats.org/officeDocument/2006/relationships/hyperlink" Target="https://podminky.urs.cz/item/CS_URS_2023_02/348101130" TargetMode="External" /><Relationship Id="rId12" Type="http://schemas.openxmlformats.org/officeDocument/2006/relationships/hyperlink" Target="https://podminky.urs.cz/item/CS_URS_2023_02/348121221" TargetMode="External" /><Relationship Id="rId13" Type="http://schemas.openxmlformats.org/officeDocument/2006/relationships/hyperlink" Target="https://podminky.urs.cz/item/CS_URS_2023_02/348171143" TargetMode="External" /><Relationship Id="rId14" Type="http://schemas.openxmlformats.org/officeDocument/2006/relationships/hyperlink" Target="https://podminky.urs.cz/item/CS_URS_2023_02/635111141" TargetMode="External" /><Relationship Id="rId15" Type="http://schemas.openxmlformats.org/officeDocument/2006/relationships/hyperlink" Target="https://podminky.urs.cz/item/CS_URS_2023_02/637211134" TargetMode="External" /><Relationship Id="rId16" Type="http://schemas.openxmlformats.org/officeDocument/2006/relationships/hyperlink" Target="https://podminky.urs.cz/item/CS_URS_2023_02/977151115" TargetMode="External" /><Relationship Id="rId17" Type="http://schemas.openxmlformats.org/officeDocument/2006/relationships/hyperlink" Target="https://podminky.urs.cz/item/CS_URS_2023_02/985311112" TargetMode="External" /><Relationship Id="rId18" Type="http://schemas.openxmlformats.org/officeDocument/2006/relationships/hyperlink" Target="https://podminky.urs.cz/item/CS_URS_2023_02/985323112" TargetMode="External" /><Relationship Id="rId19" Type="http://schemas.openxmlformats.org/officeDocument/2006/relationships/hyperlink" Target="https://podminky.urs.cz/item/CS_URS_2023_02/985324111" TargetMode="External" /><Relationship Id="rId20" Type="http://schemas.openxmlformats.org/officeDocument/2006/relationships/hyperlink" Target="https://podminky.urs.cz/item/CS_URS_2023_02/997013501" TargetMode="External" /><Relationship Id="rId21" Type="http://schemas.openxmlformats.org/officeDocument/2006/relationships/hyperlink" Target="https://podminky.urs.cz/item/CS_URS_2023_02/997013509" TargetMode="External" /><Relationship Id="rId22" Type="http://schemas.openxmlformats.org/officeDocument/2006/relationships/hyperlink" Target="https://podminky.urs.cz/item/CS_URS_2023_02/997013601" TargetMode="External" /><Relationship Id="rId23" Type="http://schemas.openxmlformats.org/officeDocument/2006/relationships/hyperlink" Target="https://podminky.urs.cz/item/CS_URS_2023_02/998232110" TargetMode="External" /><Relationship Id="rId2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N9242023e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oplocení ZUŠ Janáčkova,Frýdlant n.O.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ZUŠ Leoše Janáčka,Padlých hrdinů 292,Frýdlant n.O.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SWORTI, s.r.o.,Optátova 37,637 00 Brno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ROUND(AG55+AG58+AG61+AG64,2)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ROUND(AS55+AS58+AS61+AS64,2)</f>
        <v>0</v>
      </c>
      <c r="AT54" s="107">
        <f>ROUND(SUM(AV54:AW54),2)</f>
        <v>0</v>
      </c>
      <c r="AU54" s="108">
        <f>ROUND(AU55+AU58+AU61+AU64,5)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ROUND(AZ55+AZ58+AZ61+AZ64,2)</f>
        <v>0</v>
      </c>
      <c r="BA54" s="107">
        <f>ROUND(BA55+BA58+BA61+BA64,2)</f>
        <v>0</v>
      </c>
      <c r="BB54" s="107">
        <f>ROUND(BB55+BB58+BB61+BB64,2)</f>
        <v>0</v>
      </c>
      <c r="BC54" s="107">
        <f>ROUND(BC55+BC58+BC61+BC64,2)</f>
        <v>0</v>
      </c>
      <c r="BD54" s="109">
        <f>ROUND(BD55+BD58+BD61+BD64,2)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7"/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79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72</v>
      </c>
      <c r="BT55" s="124" t="s">
        <v>80</v>
      </c>
      <c r="BU55" s="124" t="s">
        <v>74</v>
      </c>
      <c r="BV55" s="124" t="s">
        <v>75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'011 - Bourací práce úsek 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'011 - Bourací práce úsek ...'!P92</f>
        <v>0</v>
      </c>
      <c r="AV56" s="131">
        <f>'011 - Bourací práce úsek ...'!J35</f>
        <v>0</v>
      </c>
      <c r="AW56" s="131">
        <f>'011 - Bourací práce úsek ...'!J36</f>
        <v>0</v>
      </c>
      <c r="AX56" s="131">
        <f>'011 - Bourací práce úsek ...'!J37</f>
        <v>0</v>
      </c>
      <c r="AY56" s="131">
        <f>'011 - Bourací práce úsek ...'!J38</f>
        <v>0</v>
      </c>
      <c r="AZ56" s="131">
        <f>'011 - Bourací práce úsek ...'!F35</f>
        <v>0</v>
      </c>
      <c r="BA56" s="131">
        <f>'011 - Bourací práce úsek ...'!F36</f>
        <v>0</v>
      </c>
      <c r="BB56" s="131">
        <f>'011 - Bourací práce úsek ...'!F37</f>
        <v>0</v>
      </c>
      <c r="BC56" s="131">
        <f>'011 - Bourací práce úsek ...'!F38</f>
        <v>0</v>
      </c>
      <c r="BD56" s="133">
        <f>'011 - Bourací práce úsek ...'!F39</f>
        <v>0</v>
      </c>
      <c r="BE56" s="4"/>
      <c r="BT56" s="134" t="s">
        <v>82</v>
      </c>
      <c r="BV56" s="134" t="s">
        <v>75</v>
      </c>
      <c r="BW56" s="134" t="s">
        <v>87</v>
      </c>
      <c r="BX56" s="134" t="s">
        <v>81</v>
      </c>
      <c r="CL56" s="134" t="s">
        <v>19</v>
      </c>
    </row>
    <row r="57" s="4" customFormat="1" ht="23.25" customHeight="1">
      <c r="A57" s="125" t="s">
        <v>83</v>
      </c>
      <c r="B57" s="64"/>
      <c r="C57" s="126"/>
      <c r="D57" s="126"/>
      <c r="E57" s="127" t="s">
        <v>88</v>
      </c>
      <c r="F57" s="127"/>
      <c r="G57" s="127"/>
      <c r="H57" s="127"/>
      <c r="I57" s="127"/>
      <c r="J57" s="126"/>
      <c r="K57" s="127" t="s">
        <v>89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'012 - Architektonicko sta...'!J32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'012 - Architektonicko sta...'!P95</f>
        <v>0</v>
      </c>
      <c r="AV57" s="131">
        <f>'012 - Architektonicko sta...'!J35</f>
        <v>0</v>
      </c>
      <c r="AW57" s="131">
        <f>'012 - Architektonicko sta...'!J36</f>
        <v>0</v>
      </c>
      <c r="AX57" s="131">
        <f>'012 - Architektonicko sta...'!J37</f>
        <v>0</v>
      </c>
      <c r="AY57" s="131">
        <f>'012 - Architektonicko sta...'!J38</f>
        <v>0</v>
      </c>
      <c r="AZ57" s="131">
        <f>'012 - Architektonicko sta...'!F35</f>
        <v>0</v>
      </c>
      <c r="BA57" s="131">
        <f>'012 - Architektonicko sta...'!F36</f>
        <v>0</v>
      </c>
      <c r="BB57" s="131">
        <f>'012 - Architektonicko sta...'!F37</f>
        <v>0</v>
      </c>
      <c r="BC57" s="131">
        <f>'012 - Architektonicko sta...'!F38</f>
        <v>0</v>
      </c>
      <c r="BD57" s="133">
        <f>'012 - Architektonicko sta...'!F39</f>
        <v>0</v>
      </c>
      <c r="BE57" s="4"/>
      <c r="BT57" s="134" t="s">
        <v>82</v>
      </c>
      <c r="BV57" s="134" t="s">
        <v>75</v>
      </c>
      <c r="BW57" s="134" t="s">
        <v>90</v>
      </c>
      <c r="BX57" s="134" t="s">
        <v>81</v>
      </c>
      <c r="CL57" s="134" t="s">
        <v>19</v>
      </c>
    </row>
    <row r="58" s="7" customFormat="1" ht="16.5" customHeight="1">
      <c r="A58" s="7"/>
      <c r="B58" s="112"/>
      <c r="C58" s="113"/>
      <c r="D58" s="114" t="s">
        <v>91</v>
      </c>
      <c r="E58" s="114"/>
      <c r="F58" s="114"/>
      <c r="G58" s="114"/>
      <c r="H58" s="114"/>
      <c r="I58" s="115"/>
      <c r="J58" s="114" t="s">
        <v>92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ROUND(SUM(AG59:AG60),2)</f>
        <v>0</v>
      </c>
      <c r="AH58" s="115"/>
      <c r="AI58" s="115"/>
      <c r="AJ58" s="115"/>
      <c r="AK58" s="115"/>
      <c r="AL58" s="115"/>
      <c r="AM58" s="115"/>
      <c r="AN58" s="117">
        <f>SUM(AG58,AT58)</f>
        <v>0</v>
      </c>
      <c r="AO58" s="115"/>
      <c r="AP58" s="115"/>
      <c r="AQ58" s="118" t="s">
        <v>79</v>
      </c>
      <c r="AR58" s="119"/>
      <c r="AS58" s="120">
        <f>ROUND(SUM(AS59:AS60),2)</f>
        <v>0</v>
      </c>
      <c r="AT58" s="121">
        <f>ROUND(SUM(AV58:AW58),2)</f>
        <v>0</v>
      </c>
      <c r="AU58" s="122">
        <f>ROUND(SUM(AU59:AU60),5)</f>
        <v>0</v>
      </c>
      <c r="AV58" s="121">
        <f>ROUND(AZ58*L29,2)</f>
        <v>0</v>
      </c>
      <c r="AW58" s="121">
        <f>ROUND(BA58*L30,2)</f>
        <v>0</v>
      </c>
      <c r="AX58" s="121">
        <f>ROUND(BB58*L29,2)</f>
        <v>0</v>
      </c>
      <c r="AY58" s="121">
        <f>ROUND(BC58*L30,2)</f>
        <v>0</v>
      </c>
      <c r="AZ58" s="121">
        <f>ROUND(SUM(AZ59:AZ60),2)</f>
        <v>0</v>
      </c>
      <c r="BA58" s="121">
        <f>ROUND(SUM(BA59:BA60),2)</f>
        <v>0</v>
      </c>
      <c r="BB58" s="121">
        <f>ROUND(SUM(BB59:BB60),2)</f>
        <v>0</v>
      </c>
      <c r="BC58" s="121">
        <f>ROUND(SUM(BC59:BC60),2)</f>
        <v>0</v>
      </c>
      <c r="BD58" s="123">
        <f>ROUND(SUM(BD59:BD60),2)</f>
        <v>0</v>
      </c>
      <c r="BE58" s="7"/>
      <c r="BS58" s="124" t="s">
        <v>72</v>
      </c>
      <c r="BT58" s="124" t="s">
        <v>80</v>
      </c>
      <c r="BU58" s="124" t="s">
        <v>74</v>
      </c>
      <c r="BV58" s="124" t="s">
        <v>75</v>
      </c>
      <c r="BW58" s="124" t="s">
        <v>93</v>
      </c>
      <c r="BX58" s="124" t="s">
        <v>5</v>
      </c>
      <c r="CL58" s="124" t="s">
        <v>19</v>
      </c>
      <c r="CM58" s="124" t="s">
        <v>82</v>
      </c>
    </row>
    <row r="59" s="4" customFormat="1" ht="16.5" customHeight="1">
      <c r="A59" s="125" t="s">
        <v>83</v>
      </c>
      <c r="B59" s="64"/>
      <c r="C59" s="126"/>
      <c r="D59" s="126"/>
      <c r="E59" s="127" t="s">
        <v>94</v>
      </c>
      <c r="F59" s="127"/>
      <c r="G59" s="127"/>
      <c r="H59" s="127"/>
      <c r="I59" s="127"/>
      <c r="J59" s="126"/>
      <c r="K59" s="127" t="s">
        <v>95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'021 - Bourací práce úsek B'!J32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v>0</v>
      </c>
      <c r="AT59" s="131">
        <f>ROUND(SUM(AV59:AW59),2)</f>
        <v>0</v>
      </c>
      <c r="AU59" s="132">
        <f>'021 - Bourací práce úsek B'!P92</f>
        <v>0</v>
      </c>
      <c r="AV59" s="131">
        <f>'021 - Bourací práce úsek B'!J35</f>
        <v>0</v>
      </c>
      <c r="AW59" s="131">
        <f>'021 - Bourací práce úsek B'!J36</f>
        <v>0</v>
      </c>
      <c r="AX59" s="131">
        <f>'021 - Bourací práce úsek B'!J37</f>
        <v>0</v>
      </c>
      <c r="AY59" s="131">
        <f>'021 - Bourací práce úsek B'!J38</f>
        <v>0</v>
      </c>
      <c r="AZ59" s="131">
        <f>'021 - Bourací práce úsek B'!F35</f>
        <v>0</v>
      </c>
      <c r="BA59" s="131">
        <f>'021 - Bourací práce úsek B'!F36</f>
        <v>0</v>
      </c>
      <c r="BB59" s="131">
        <f>'021 - Bourací práce úsek B'!F37</f>
        <v>0</v>
      </c>
      <c r="BC59" s="131">
        <f>'021 - Bourací práce úsek B'!F38</f>
        <v>0</v>
      </c>
      <c r="BD59" s="133">
        <f>'021 - Bourací práce úsek B'!F39</f>
        <v>0</v>
      </c>
      <c r="BE59" s="4"/>
      <c r="BT59" s="134" t="s">
        <v>82</v>
      </c>
      <c r="BV59" s="134" t="s">
        <v>75</v>
      </c>
      <c r="BW59" s="134" t="s">
        <v>96</v>
      </c>
      <c r="BX59" s="134" t="s">
        <v>93</v>
      </c>
      <c r="CL59" s="134" t="s">
        <v>19</v>
      </c>
    </row>
    <row r="60" s="4" customFormat="1" ht="16.5" customHeight="1">
      <c r="A60" s="125" t="s">
        <v>83</v>
      </c>
      <c r="B60" s="64"/>
      <c r="C60" s="126"/>
      <c r="D60" s="126"/>
      <c r="E60" s="127" t="s">
        <v>97</v>
      </c>
      <c r="F60" s="127"/>
      <c r="G60" s="127"/>
      <c r="H60" s="127"/>
      <c r="I60" s="127"/>
      <c r="J60" s="126"/>
      <c r="K60" s="127" t="s">
        <v>98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'022 - Architektonicko sta...'!J32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'022 - Architektonicko sta...'!P95</f>
        <v>0</v>
      </c>
      <c r="AV60" s="131">
        <f>'022 - Architektonicko sta...'!J35</f>
        <v>0</v>
      </c>
      <c r="AW60" s="131">
        <f>'022 - Architektonicko sta...'!J36</f>
        <v>0</v>
      </c>
      <c r="AX60" s="131">
        <f>'022 - Architektonicko sta...'!J37</f>
        <v>0</v>
      </c>
      <c r="AY60" s="131">
        <f>'022 - Architektonicko sta...'!J38</f>
        <v>0</v>
      </c>
      <c r="AZ60" s="131">
        <f>'022 - Architektonicko sta...'!F35</f>
        <v>0</v>
      </c>
      <c r="BA60" s="131">
        <f>'022 - Architektonicko sta...'!F36</f>
        <v>0</v>
      </c>
      <c r="BB60" s="131">
        <f>'022 - Architektonicko sta...'!F37</f>
        <v>0</v>
      </c>
      <c r="BC60" s="131">
        <f>'022 - Architektonicko sta...'!F38</f>
        <v>0</v>
      </c>
      <c r="BD60" s="133">
        <f>'022 - Architektonicko sta...'!F39</f>
        <v>0</v>
      </c>
      <c r="BE60" s="4"/>
      <c r="BT60" s="134" t="s">
        <v>82</v>
      </c>
      <c r="BV60" s="134" t="s">
        <v>75</v>
      </c>
      <c r="BW60" s="134" t="s">
        <v>99</v>
      </c>
      <c r="BX60" s="134" t="s">
        <v>93</v>
      </c>
      <c r="CL60" s="134" t="s">
        <v>19</v>
      </c>
    </row>
    <row r="61" s="7" customFormat="1" ht="16.5" customHeight="1">
      <c r="A61" s="7"/>
      <c r="B61" s="112"/>
      <c r="C61" s="113"/>
      <c r="D61" s="114" t="s">
        <v>100</v>
      </c>
      <c r="E61" s="114"/>
      <c r="F61" s="114"/>
      <c r="G61" s="114"/>
      <c r="H61" s="114"/>
      <c r="I61" s="115"/>
      <c r="J61" s="114" t="s">
        <v>101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ROUND(SUM(AG62:AG63),2)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79</v>
      </c>
      <c r="AR61" s="119"/>
      <c r="AS61" s="120">
        <f>ROUND(SUM(AS62:AS63),2)</f>
        <v>0</v>
      </c>
      <c r="AT61" s="121">
        <f>ROUND(SUM(AV61:AW61),2)</f>
        <v>0</v>
      </c>
      <c r="AU61" s="122">
        <f>ROUND(SUM(AU62:AU63),5)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ROUND(SUM(AZ62:AZ63),2)</f>
        <v>0</v>
      </c>
      <c r="BA61" s="121">
        <f>ROUND(SUM(BA62:BA63),2)</f>
        <v>0</v>
      </c>
      <c r="BB61" s="121">
        <f>ROUND(SUM(BB62:BB63),2)</f>
        <v>0</v>
      </c>
      <c r="BC61" s="121">
        <f>ROUND(SUM(BC62:BC63),2)</f>
        <v>0</v>
      </c>
      <c r="BD61" s="123">
        <f>ROUND(SUM(BD62:BD63),2)</f>
        <v>0</v>
      </c>
      <c r="BE61" s="7"/>
      <c r="BS61" s="124" t="s">
        <v>72</v>
      </c>
      <c r="BT61" s="124" t="s">
        <v>80</v>
      </c>
      <c r="BU61" s="124" t="s">
        <v>74</v>
      </c>
      <c r="BV61" s="124" t="s">
        <v>75</v>
      </c>
      <c r="BW61" s="124" t="s">
        <v>102</v>
      </c>
      <c r="BX61" s="124" t="s">
        <v>5</v>
      </c>
      <c r="CL61" s="124" t="s">
        <v>19</v>
      </c>
      <c r="CM61" s="124" t="s">
        <v>82</v>
      </c>
    </row>
    <row r="62" s="4" customFormat="1" ht="16.5" customHeight="1">
      <c r="A62" s="125" t="s">
        <v>83</v>
      </c>
      <c r="B62" s="64"/>
      <c r="C62" s="126"/>
      <c r="D62" s="126"/>
      <c r="E62" s="127" t="s">
        <v>103</v>
      </c>
      <c r="F62" s="127"/>
      <c r="G62" s="127"/>
      <c r="H62" s="127"/>
      <c r="I62" s="127"/>
      <c r="J62" s="126"/>
      <c r="K62" s="127" t="s">
        <v>104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'031 - Bourací práce úsek C'!J32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0">
        <v>0</v>
      </c>
      <c r="AT62" s="131">
        <f>ROUND(SUM(AV62:AW62),2)</f>
        <v>0</v>
      </c>
      <c r="AU62" s="132">
        <f>'031 - Bourací práce úsek C'!P94</f>
        <v>0</v>
      </c>
      <c r="AV62" s="131">
        <f>'031 - Bourací práce úsek C'!J35</f>
        <v>0</v>
      </c>
      <c r="AW62" s="131">
        <f>'031 - Bourací práce úsek C'!J36</f>
        <v>0</v>
      </c>
      <c r="AX62" s="131">
        <f>'031 - Bourací práce úsek C'!J37</f>
        <v>0</v>
      </c>
      <c r="AY62" s="131">
        <f>'031 - Bourací práce úsek C'!J38</f>
        <v>0</v>
      </c>
      <c r="AZ62" s="131">
        <f>'031 - Bourací práce úsek C'!F35</f>
        <v>0</v>
      </c>
      <c r="BA62" s="131">
        <f>'031 - Bourací práce úsek C'!F36</f>
        <v>0</v>
      </c>
      <c r="BB62" s="131">
        <f>'031 - Bourací práce úsek C'!F37</f>
        <v>0</v>
      </c>
      <c r="BC62" s="131">
        <f>'031 - Bourací práce úsek C'!F38</f>
        <v>0</v>
      </c>
      <c r="BD62" s="133">
        <f>'031 - Bourací práce úsek C'!F39</f>
        <v>0</v>
      </c>
      <c r="BE62" s="4"/>
      <c r="BT62" s="134" t="s">
        <v>82</v>
      </c>
      <c r="BV62" s="134" t="s">
        <v>75</v>
      </c>
      <c r="BW62" s="134" t="s">
        <v>105</v>
      </c>
      <c r="BX62" s="134" t="s">
        <v>102</v>
      </c>
      <c r="CL62" s="134" t="s">
        <v>19</v>
      </c>
    </row>
    <row r="63" s="4" customFormat="1" ht="16.5" customHeight="1">
      <c r="A63" s="125" t="s">
        <v>83</v>
      </c>
      <c r="B63" s="64"/>
      <c r="C63" s="126"/>
      <c r="D63" s="126"/>
      <c r="E63" s="127" t="s">
        <v>106</v>
      </c>
      <c r="F63" s="127"/>
      <c r="G63" s="127"/>
      <c r="H63" s="127"/>
      <c r="I63" s="127"/>
      <c r="J63" s="126"/>
      <c r="K63" s="127" t="s">
        <v>107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'032 - Architektonicko sta...'!J32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86</v>
      </c>
      <c r="AR63" s="66"/>
      <c r="AS63" s="130">
        <v>0</v>
      </c>
      <c r="AT63" s="131">
        <f>ROUND(SUM(AV63:AW63),2)</f>
        <v>0</v>
      </c>
      <c r="AU63" s="132">
        <f>'032 - Architektonicko sta...'!P94</f>
        <v>0</v>
      </c>
      <c r="AV63" s="131">
        <f>'032 - Architektonicko sta...'!J35</f>
        <v>0</v>
      </c>
      <c r="AW63" s="131">
        <f>'032 - Architektonicko sta...'!J36</f>
        <v>0</v>
      </c>
      <c r="AX63" s="131">
        <f>'032 - Architektonicko sta...'!J37</f>
        <v>0</v>
      </c>
      <c r="AY63" s="131">
        <f>'032 - Architektonicko sta...'!J38</f>
        <v>0</v>
      </c>
      <c r="AZ63" s="131">
        <f>'032 - Architektonicko sta...'!F35</f>
        <v>0</v>
      </c>
      <c r="BA63" s="131">
        <f>'032 - Architektonicko sta...'!F36</f>
        <v>0</v>
      </c>
      <c r="BB63" s="131">
        <f>'032 - Architektonicko sta...'!F37</f>
        <v>0</v>
      </c>
      <c r="BC63" s="131">
        <f>'032 - Architektonicko sta...'!F38</f>
        <v>0</v>
      </c>
      <c r="BD63" s="133">
        <f>'032 - Architektonicko sta...'!F39</f>
        <v>0</v>
      </c>
      <c r="BE63" s="4"/>
      <c r="BT63" s="134" t="s">
        <v>82</v>
      </c>
      <c r="BV63" s="134" t="s">
        <v>75</v>
      </c>
      <c r="BW63" s="134" t="s">
        <v>108</v>
      </c>
      <c r="BX63" s="134" t="s">
        <v>102</v>
      </c>
      <c r="CL63" s="134" t="s">
        <v>19</v>
      </c>
    </row>
    <row r="64" s="7" customFormat="1" ht="16.5" customHeight="1">
      <c r="A64" s="7"/>
      <c r="B64" s="112"/>
      <c r="C64" s="113"/>
      <c r="D64" s="114" t="s">
        <v>109</v>
      </c>
      <c r="E64" s="114"/>
      <c r="F64" s="114"/>
      <c r="G64" s="114"/>
      <c r="H64" s="114"/>
      <c r="I64" s="115"/>
      <c r="J64" s="114" t="s">
        <v>110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ROUND(SUM(AG65:AG66),2)</f>
        <v>0</v>
      </c>
      <c r="AH64" s="115"/>
      <c r="AI64" s="115"/>
      <c r="AJ64" s="115"/>
      <c r="AK64" s="115"/>
      <c r="AL64" s="115"/>
      <c r="AM64" s="115"/>
      <c r="AN64" s="117">
        <f>SUM(AG64,AT64)</f>
        <v>0</v>
      </c>
      <c r="AO64" s="115"/>
      <c r="AP64" s="115"/>
      <c r="AQ64" s="118" t="s">
        <v>79</v>
      </c>
      <c r="AR64" s="119"/>
      <c r="AS64" s="120">
        <f>ROUND(SUM(AS65:AS66),2)</f>
        <v>0</v>
      </c>
      <c r="AT64" s="121">
        <f>ROUND(SUM(AV64:AW64),2)</f>
        <v>0</v>
      </c>
      <c r="AU64" s="122">
        <f>ROUND(SUM(AU65:AU66),5)</f>
        <v>0</v>
      </c>
      <c r="AV64" s="121">
        <f>ROUND(AZ64*L29,2)</f>
        <v>0</v>
      </c>
      <c r="AW64" s="121">
        <f>ROUND(BA64*L30,2)</f>
        <v>0</v>
      </c>
      <c r="AX64" s="121">
        <f>ROUND(BB64*L29,2)</f>
        <v>0</v>
      </c>
      <c r="AY64" s="121">
        <f>ROUND(BC64*L30,2)</f>
        <v>0</v>
      </c>
      <c r="AZ64" s="121">
        <f>ROUND(SUM(AZ65:AZ66),2)</f>
        <v>0</v>
      </c>
      <c r="BA64" s="121">
        <f>ROUND(SUM(BA65:BA66),2)</f>
        <v>0</v>
      </c>
      <c r="BB64" s="121">
        <f>ROUND(SUM(BB65:BB66),2)</f>
        <v>0</v>
      </c>
      <c r="BC64" s="121">
        <f>ROUND(SUM(BC65:BC66),2)</f>
        <v>0</v>
      </c>
      <c r="BD64" s="123">
        <f>ROUND(SUM(BD65:BD66),2)</f>
        <v>0</v>
      </c>
      <c r="BE64" s="7"/>
      <c r="BS64" s="124" t="s">
        <v>72</v>
      </c>
      <c r="BT64" s="124" t="s">
        <v>80</v>
      </c>
      <c r="BU64" s="124" t="s">
        <v>74</v>
      </c>
      <c r="BV64" s="124" t="s">
        <v>75</v>
      </c>
      <c r="BW64" s="124" t="s">
        <v>111</v>
      </c>
      <c r="BX64" s="124" t="s">
        <v>5</v>
      </c>
      <c r="CL64" s="124" t="s">
        <v>19</v>
      </c>
      <c r="CM64" s="124" t="s">
        <v>82</v>
      </c>
    </row>
    <row r="65" s="4" customFormat="1" ht="16.5" customHeight="1">
      <c r="A65" s="125" t="s">
        <v>83</v>
      </c>
      <c r="B65" s="64"/>
      <c r="C65" s="126"/>
      <c r="D65" s="126"/>
      <c r="E65" s="127" t="s">
        <v>112</v>
      </c>
      <c r="F65" s="127"/>
      <c r="G65" s="127"/>
      <c r="H65" s="127"/>
      <c r="I65" s="127"/>
      <c r="J65" s="126"/>
      <c r="K65" s="127" t="s">
        <v>113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'041 - Bourací práce úsek ...'!J32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86</v>
      </c>
      <c r="AR65" s="66"/>
      <c r="AS65" s="130">
        <v>0</v>
      </c>
      <c r="AT65" s="131">
        <f>ROUND(SUM(AV65:AW65),2)</f>
        <v>0</v>
      </c>
      <c r="AU65" s="132">
        <f>'041 - Bourací práce úsek ...'!P92</f>
        <v>0</v>
      </c>
      <c r="AV65" s="131">
        <f>'041 - Bourací práce úsek ...'!J35</f>
        <v>0</v>
      </c>
      <c r="AW65" s="131">
        <f>'041 - Bourací práce úsek ...'!J36</f>
        <v>0</v>
      </c>
      <c r="AX65" s="131">
        <f>'041 - Bourací práce úsek ...'!J37</f>
        <v>0</v>
      </c>
      <c r="AY65" s="131">
        <f>'041 - Bourací práce úsek ...'!J38</f>
        <v>0</v>
      </c>
      <c r="AZ65" s="131">
        <f>'041 - Bourací práce úsek ...'!F35</f>
        <v>0</v>
      </c>
      <c r="BA65" s="131">
        <f>'041 - Bourací práce úsek ...'!F36</f>
        <v>0</v>
      </c>
      <c r="BB65" s="131">
        <f>'041 - Bourací práce úsek ...'!F37</f>
        <v>0</v>
      </c>
      <c r="BC65" s="131">
        <f>'041 - Bourací práce úsek ...'!F38</f>
        <v>0</v>
      </c>
      <c r="BD65" s="133">
        <f>'041 - Bourací práce úsek ...'!F39</f>
        <v>0</v>
      </c>
      <c r="BE65" s="4"/>
      <c r="BT65" s="134" t="s">
        <v>82</v>
      </c>
      <c r="BV65" s="134" t="s">
        <v>75</v>
      </c>
      <c r="BW65" s="134" t="s">
        <v>114</v>
      </c>
      <c r="BX65" s="134" t="s">
        <v>111</v>
      </c>
      <c r="CL65" s="134" t="s">
        <v>19</v>
      </c>
    </row>
    <row r="66" s="4" customFormat="1" ht="23.25" customHeight="1">
      <c r="A66" s="125" t="s">
        <v>83</v>
      </c>
      <c r="B66" s="64"/>
      <c r="C66" s="126"/>
      <c r="D66" s="126"/>
      <c r="E66" s="127" t="s">
        <v>115</v>
      </c>
      <c r="F66" s="127"/>
      <c r="G66" s="127"/>
      <c r="H66" s="127"/>
      <c r="I66" s="127"/>
      <c r="J66" s="126"/>
      <c r="K66" s="127" t="s">
        <v>116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'042 - Architektonicko sta...'!J32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86</v>
      </c>
      <c r="AR66" s="66"/>
      <c r="AS66" s="135">
        <v>0</v>
      </c>
      <c r="AT66" s="136">
        <f>ROUND(SUM(AV66:AW66),2)</f>
        <v>0</v>
      </c>
      <c r="AU66" s="137">
        <f>'042 - Architektonicko sta...'!P93</f>
        <v>0</v>
      </c>
      <c r="AV66" s="136">
        <f>'042 - Architektonicko sta...'!J35</f>
        <v>0</v>
      </c>
      <c r="AW66" s="136">
        <f>'042 - Architektonicko sta...'!J36</f>
        <v>0</v>
      </c>
      <c r="AX66" s="136">
        <f>'042 - Architektonicko sta...'!J37</f>
        <v>0</v>
      </c>
      <c r="AY66" s="136">
        <f>'042 - Architektonicko sta...'!J38</f>
        <v>0</v>
      </c>
      <c r="AZ66" s="136">
        <f>'042 - Architektonicko sta...'!F35</f>
        <v>0</v>
      </c>
      <c r="BA66" s="136">
        <f>'042 - Architektonicko sta...'!F36</f>
        <v>0</v>
      </c>
      <c r="BB66" s="136">
        <f>'042 - Architektonicko sta...'!F37</f>
        <v>0</v>
      </c>
      <c r="BC66" s="136">
        <f>'042 - Architektonicko sta...'!F38</f>
        <v>0</v>
      </c>
      <c r="BD66" s="138">
        <f>'042 - Architektonicko sta...'!F39</f>
        <v>0</v>
      </c>
      <c r="BE66" s="4"/>
      <c r="BT66" s="134" t="s">
        <v>82</v>
      </c>
      <c r="BV66" s="134" t="s">
        <v>75</v>
      </c>
      <c r="BW66" s="134" t="s">
        <v>117</v>
      </c>
      <c r="BX66" s="134" t="s">
        <v>111</v>
      </c>
      <c r="CL66" s="134" t="s">
        <v>19</v>
      </c>
    </row>
    <row r="67" s="2" customFormat="1" ht="30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</sheetData>
  <sheetProtection sheet="1" formatColumns="0" formatRows="0" objects="1" scenarios="1" spinCount="100000" saltValue="Hi/y55PasJkFIUXg5pOjbm50VldlMtrd+UUZOz/Q/nUNGArEDjWT/gvl4KEg/y5MsHHEYPxX/s8Tbmpblcm9tQ==" hashValue="UAn5AdNLDqaW3LSBwdG+9CMSoozZ88yZVBB9GCRASTgJXfo3HHw8kQibHiduJIrXUC5XjA4+jalwLyZQ3J14QA==" algorithmName="SHA-512" password="CC35"/>
  <mergeCells count="86"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  <mergeCell ref="K57:AF57"/>
    <mergeCell ref="K60:AF60"/>
    <mergeCell ref="K62:AF62"/>
    <mergeCell ref="K59:AF59"/>
    <mergeCell ref="K63:AF63"/>
    <mergeCell ref="K56:AF56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AN60:AP60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011 - Bourací práce úsek ...'!C2" display="/"/>
    <hyperlink ref="A57" location="'012 - Architektonicko sta...'!C2" display="/"/>
    <hyperlink ref="A59" location="'021 - Bourací práce úsek B'!C2" display="/"/>
    <hyperlink ref="A60" location="'022 - Architektonicko sta...'!C2" display="/"/>
    <hyperlink ref="A62" location="'031 - Bourací práce úsek C'!C2" display="/"/>
    <hyperlink ref="A63" location="'032 - Architektonicko sta...'!C2" display="/"/>
    <hyperlink ref="A65" location="'041 - Bourací práce úsek ...'!C2" display="/"/>
    <hyperlink ref="A66" location="'042 - Architektonicko st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756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757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758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759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760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761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762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763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764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765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766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79</v>
      </c>
      <c r="F18" s="291" t="s">
        <v>767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768</v>
      </c>
      <c r="F19" s="291" t="s">
        <v>769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770</v>
      </c>
      <c r="F20" s="291" t="s">
        <v>771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772</v>
      </c>
      <c r="F21" s="291" t="s">
        <v>773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255</v>
      </c>
      <c r="F22" s="291" t="s">
        <v>256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86</v>
      </c>
      <c r="F23" s="291" t="s">
        <v>774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775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776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777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778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779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780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781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782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783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135</v>
      </c>
      <c r="F36" s="291"/>
      <c r="G36" s="291" t="s">
        <v>784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785</v>
      </c>
      <c r="F37" s="291"/>
      <c r="G37" s="291" t="s">
        <v>786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54</v>
      </c>
      <c r="F38" s="291"/>
      <c r="G38" s="291" t="s">
        <v>787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55</v>
      </c>
      <c r="F39" s="291"/>
      <c r="G39" s="291" t="s">
        <v>788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136</v>
      </c>
      <c r="F40" s="291"/>
      <c r="G40" s="291" t="s">
        <v>789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137</v>
      </c>
      <c r="F41" s="291"/>
      <c r="G41" s="291" t="s">
        <v>790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791</v>
      </c>
      <c r="F42" s="291"/>
      <c r="G42" s="291" t="s">
        <v>792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793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794</v>
      </c>
      <c r="F44" s="291"/>
      <c r="G44" s="291" t="s">
        <v>795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139</v>
      </c>
      <c r="F45" s="291"/>
      <c r="G45" s="291" t="s">
        <v>796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797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798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799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800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801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802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803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804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805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806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807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808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809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810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811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812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813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814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815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816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817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818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819</v>
      </c>
      <c r="D76" s="309"/>
      <c r="E76" s="309"/>
      <c r="F76" s="309" t="s">
        <v>820</v>
      </c>
      <c r="G76" s="310"/>
      <c r="H76" s="309" t="s">
        <v>55</v>
      </c>
      <c r="I76" s="309" t="s">
        <v>58</v>
      </c>
      <c r="J76" s="309" t="s">
        <v>821</v>
      </c>
      <c r="K76" s="308"/>
    </row>
    <row r="77" s="1" customFormat="1" ht="17.25" customHeight="1">
      <c r="B77" s="306"/>
      <c r="C77" s="311" t="s">
        <v>822</v>
      </c>
      <c r="D77" s="311"/>
      <c r="E77" s="311"/>
      <c r="F77" s="312" t="s">
        <v>823</v>
      </c>
      <c r="G77" s="313"/>
      <c r="H77" s="311"/>
      <c r="I77" s="311"/>
      <c r="J77" s="311" t="s">
        <v>824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54</v>
      </c>
      <c r="D79" s="316"/>
      <c r="E79" s="316"/>
      <c r="F79" s="317" t="s">
        <v>825</v>
      </c>
      <c r="G79" s="318"/>
      <c r="H79" s="294" t="s">
        <v>826</v>
      </c>
      <c r="I79" s="294" t="s">
        <v>827</v>
      </c>
      <c r="J79" s="294">
        <v>20</v>
      </c>
      <c r="K79" s="308"/>
    </row>
    <row r="80" s="1" customFormat="1" ht="15" customHeight="1">
      <c r="B80" s="306"/>
      <c r="C80" s="294" t="s">
        <v>828</v>
      </c>
      <c r="D80" s="294"/>
      <c r="E80" s="294"/>
      <c r="F80" s="317" t="s">
        <v>825</v>
      </c>
      <c r="G80" s="318"/>
      <c r="H80" s="294" t="s">
        <v>829</v>
      </c>
      <c r="I80" s="294" t="s">
        <v>827</v>
      </c>
      <c r="J80" s="294">
        <v>120</v>
      </c>
      <c r="K80" s="308"/>
    </row>
    <row r="81" s="1" customFormat="1" ht="15" customHeight="1">
      <c r="B81" s="319"/>
      <c r="C81" s="294" t="s">
        <v>830</v>
      </c>
      <c r="D81" s="294"/>
      <c r="E81" s="294"/>
      <c r="F81" s="317" t="s">
        <v>831</v>
      </c>
      <c r="G81" s="318"/>
      <c r="H81" s="294" t="s">
        <v>832</v>
      </c>
      <c r="I81" s="294" t="s">
        <v>827</v>
      </c>
      <c r="J81" s="294">
        <v>50</v>
      </c>
      <c r="K81" s="308"/>
    </row>
    <row r="82" s="1" customFormat="1" ht="15" customHeight="1">
      <c r="B82" s="319"/>
      <c r="C82" s="294" t="s">
        <v>833</v>
      </c>
      <c r="D82" s="294"/>
      <c r="E82" s="294"/>
      <c r="F82" s="317" t="s">
        <v>825</v>
      </c>
      <c r="G82" s="318"/>
      <c r="H82" s="294" t="s">
        <v>834</v>
      </c>
      <c r="I82" s="294" t="s">
        <v>835</v>
      </c>
      <c r="J82" s="294"/>
      <c r="K82" s="308"/>
    </row>
    <row r="83" s="1" customFormat="1" ht="15" customHeight="1">
      <c r="B83" s="319"/>
      <c r="C83" s="320" t="s">
        <v>836</v>
      </c>
      <c r="D83" s="320"/>
      <c r="E83" s="320"/>
      <c r="F83" s="321" t="s">
        <v>831</v>
      </c>
      <c r="G83" s="320"/>
      <c r="H83" s="320" t="s">
        <v>837</v>
      </c>
      <c r="I83" s="320" t="s">
        <v>827</v>
      </c>
      <c r="J83" s="320">
        <v>15</v>
      </c>
      <c r="K83" s="308"/>
    </row>
    <row r="84" s="1" customFormat="1" ht="15" customHeight="1">
      <c r="B84" s="319"/>
      <c r="C84" s="320" t="s">
        <v>838</v>
      </c>
      <c r="D84" s="320"/>
      <c r="E84" s="320"/>
      <c r="F84" s="321" t="s">
        <v>831</v>
      </c>
      <c r="G84" s="320"/>
      <c r="H84" s="320" t="s">
        <v>839</v>
      </c>
      <c r="I84" s="320" t="s">
        <v>827</v>
      </c>
      <c r="J84" s="320">
        <v>15</v>
      </c>
      <c r="K84" s="308"/>
    </row>
    <row r="85" s="1" customFormat="1" ht="15" customHeight="1">
      <c r="B85" s="319"/>
      <c r="C85" s="320" t="s">
        <v>840</v>
      </c>
      <c r="D85" s="320"/>
      <c r="E85" s="320"/>
      <c r="F85" s="321" t="s">
        <v>831</v>
      </c>
      <c r="G85" s="320"/>
      <c r="H85" s="320" t="s">
        <v>841</v>
      </c>
      <c r="I85" s="320" t="s">
        <v>827</v>
      </c>
      <c r="J85" s="320">
        <v>20</v>
      </c>
      <c r="K85" s="308"/>
    </row>
    <row r="86" s="1" customFormat="1" ht="15" customHeight="1">
      <c r="B86" s="319"/>
      <c r="C86" s="320" t="s">
        <v>842</v>
      </c>
      <c r="D86" s="320"/>
      <c r="E86" s="320"/>
      <c r="F86" s="321" t="s">
        <v>831</v>
      </c>
      <c r="G86" s="320"/>
      <c r="H86" s="320" t="s">
        <v>843</v>
      </c>
      <c r="I86" s="320" t="s">
        <v>827</v>
      </c>
      <c r="J86" s="320">
        <v>20</v>
      </c>
      <c r="K86" s="308"/>
    </row>
    <row r="87" s="1" customFormat="1" ht="15" customHeight="1">
      <c r="B87" s="319"/>
      <c r="C87" s="294" t="s">
        <v>844</v>
      </c>
      <c r="D87" s="294"/>
      <c r="E87" s="294"/>
      <c r="F87" s="317" t="s">
        <v>831</v>
      </c>
      <c r="G87" s="318"/>
      <c r="H87" s="294" t="s">
        <v>845</v>
      </c>
      <c r="I87" s="294" t="s">
        <v>827</v>
      </c>
      <c r="J87" s="294">
        <v>50</v>
      </c>
      <c r="K87" s="308"/>
    </row>
    <row r="88" s="1" customFormat="1" ht="15" customHeight="1">
      <c r="B88" s="319"/>
      <c r="C88" s="294" t="s">
        <v>846</v>
      </c>
      <c r="D88" s="294"/>
      <c r="E88" s="294"/>
      <c r="F88" s="317" t="s">
        <v>831</v>
      </c>
      <c r="G88" s="318"/>
      <c r="H88" s="294" t="s">
        <v>847</v>
      </c>
      <c r="I88" s="294" t="s">
        <v>827</v>
      </c>
      <c r="J88" s="294">
        <v>20</v>
      </c>
      <c r="K88" s="308"/>
    </row>
    <row r="89" s="1" customFormat="1" ht="15" customHeight="1">
      <c r="B89" s="319"/>
      <c r="C89" s="294" t="s">
        <v>848</v>
      </c>
      <c r="D89" s="294"/>
      <c r="E89" s="294"/>
      <c r="F89" s="317" t="s">
        <v>831</v>
      </c>
      <c r="G89" s="318"/>
      <c r="H89" s="294" t="s">
        <v>849</v>
      </c>
      <c r="I89" s="294" t="s">
        <v>827</v>
      </c>
      <c r="J89" s="294">
        <v>20</v>
      </c>
      <c r="K89" s="308"/>
    </row>
    <row r="90" s="1" customFormat="1" ht="15" customHeight="1">
      <c r="B90" s="319"/>
      <c r="C90" s="294" t="s">
        <v>850</v>
      </c>
      <c r="D90" s="294"/>
      <c r="E90" s="294"/>
      <c r="F90" s="317" t="s">
        <v>831</v>
      </c>
      <c r="G90" s="318"/>
      <c r="H90" s="294" t="s">
        <v>851</v>
      </c>
      <c r="I90" s="294" t="s">
        <v>827</v>
      </c>
      <c r="J90" s="294">
        <v>50</v>
      </c>
      <c r="K90" s="308"/>
    </row>
    <row r="91" s="1" customFormat="1" ht="15" customHeight="1">
      <c r="B91" s="319"/>
      <c r="C91" s="294" t="s">
        <v>852</v>
      </c>
      <c r="D91" s="294"/>
      <c r="E91" s="294"/>
      <c r="F91" s="317" t="s">
        <v>831</v>
      </c>
      <c r="G91" s="318"/>
      <c r="H91" s="294" t="s">
        <v>852</v>
      </c>
      <c r="I91" s="294" t="s">
        <v>827</v>
      </c>
      <c r="J91" s="294">
        <v>50</v>
      </c>
      <c r="K91" s="308"/>
    </row>
    <row r="92" s="1" customFormat="1" ht="15" customHeight="1">
      <c r="B92" s="319"/>
      <c r="C92" s="294" t="s">
        <v>853</v>
      </c>
      <c r="D92" s="294"/>
      <c r="E92" s="294"/>
      <c r="F92" s="317" t="s">
        <v>831</v>
      </c>
      <c r="G92" s="318"/>
      <c r="H92" s="294" t="s">
        <v>854</v>
      </c>
      <c r="I92" s="294" t="s">
        <v>827</v>
      </c>
      <c r="J92" s="294">
        <v>255</v>
      </c>
      <c r="K92" s="308"/>
    </row>
    <row r="93" s="1" customFormat="1" ht="15" customHeight="1">
      <c r="B93" s="319"/>
      <c r="C93" s="294" t="s">
        <v>855</v>
      </c>
      <c r="D93" s="294"/>
      <c r="E93" s="294"/>
      <c r="F93" s="317" t="s">
        <v>825</v>
      </c>
      <c r="G93" s="318"/>
      <c r="H93" s="294" t="s">
        <v>856</v>
      </c>
      <c r="I93" s="294" t="s">
        <v>857</v>
      </c>
      <c r="J93" s="294"/>
      <c r="K93" s="308"/>
    </row>
    <row r="94" s="1" customFormat="1" ht="15" customHeight="1">
      <c r="B94" s="319"/>
      <c r="C94" s="294" t="s">
        <v>858</v>
      </c>
      <c r="D94" s="294"/>
      <c r="E94" s="294"/>
      <c r="F94" s="317" t="s">
        <v>825</v>
      </c>
      <c r="G94" s="318"/>
      <c r="H94" s="294" t="s">
        <v>859</v>
      </c>
      <c r="I94" s="294" t="s">
        <v>860</v>
      </c>
      <c r="J94" s="294"/>
      <c r="K94" s="308"/>
    </row>
    <row r="95" s="1" customFormat="1" ht="15" customHeight="1">
      <c r="B95" s="319"/>
      <c r="C95" s="294" t="s">
        <v>861</v>
      </c>
      <c r="D95" s="294"/>
      <c r="E95" s="294"/>
      <c r="F95" s="317" t="s">
        <v>825</v>
      </c>
      <c r="G95" s="318"/>
      <c r="H95" s="294" t="s">
        <v>861</v>
      </c>
      <c r="I95" s="294" t="s">
        <v>860</v>
      </c>
      <c r="J95" s="294"/>
      <c r="K95" s="308"/>
    </row>
    <row r="96" s="1" customFormat="1" ht="15" customHeight="1">
      <c r="B96" s="319"/>
      <c r="C96" s="294" t="s">
        <v>39</v>
      </c>
      <c r="D96" s="294"/>
      <c r="E96" s="294"/>
      <c r="F96" s="317" t="s">
        <v>825</v>
      </c>
      <c r="G96" s="318"/>
      <c r="H96" s="294" t="s">
        <v>862</v>
      </c>
      <c r="I96" s="294" t="s">
        <v>860</v>
      </c>
      <c r="J96" s="294"/>
      <c r="K96" s="308"/>
    </row>
    <row r="97" s="1" customFormat="1" ht="15" customHeight="1">
      <c r="B97" s="319"/>
      <c r="C97" s="294" t="s">
        <v>49</v>
      </c>
      <c r="D97" s="294"/>
      <c r="E97" s="294"/>
      <c r="F97" s="317" t="s">
        <v>825</v>
      </c>
      <c r="G97" s="318"/>
      <c r="H97" s="294" t="s">
        <v>863</v>
      </c>
      <c r="I97" s="294" t="s">
        <v>860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864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819</v>
      </c>
      <c r="D103" s="309"/>
      <c r="E103" s="309"/>
      <c r="F103" s="309" t="s">
        <v>820</v>
      </c>
      <c r="G103" s="310"/>
      <c r="H103" s="309" t="s">
        <v>55</v>
      </c>
      <c r="I103" s="309" t="s">
        <v>58</v>
      </c>
      <c r="J103" s="309" t="s">
        <v>821</v>
      </c>
      <c r="K103" s="308"/>
    </row>
    <row r="104" s="1" customFormat="1" ht="17.25" customHeight="1">
      <c r="B104" s="306"/>
      <c r="C104" s="311" t="s">
        <v>822</v>
      </c>
      <c r="D104" s="311"/>
      <c r="E104" s="311"/>
      <c r="F104" s="312" t="s">
        <v>823</v>
      </c>
      <c r="G104" s="313"/>
      <c r="H104" s="311"/>
      <c r="I104" s="311"/>
      <c r="J104" s="311" t="s">
        <v>824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54</v>
      </c>
      <c r="D106" s="316"/>
      <c r="E106" s="316"/>
      <c r="F106" s="317" t="s">
        <v>825</v>
      </c>
      <c r="G106" s="294"/>
      <c r="H106" s="294" t="s">
        <v>865</v>
      </c>
      <c r="I106" s="294" t="s">
        <v>827</v>
      </c>
      <c r="J106" s="294">
        <v>20</v>
      </c>
      <c r="K106" s="308"/>
    </row>
    <row r="107" s="1" customFormat="1" ht="15" customHeight="1">
      <c r="B107" s="306"/>
      <c r="C107" s="294" t="s">
        <v>828</v>
      </c>
      <c r="D107" s="294"/>
      <c r="E107" s="294"/>
      <c r="F107" s="317" t="s">
        <v>825</v>
      </c>
      <c r="G107" s="294"/>
      <c r="H107" s="294" t="s">
        <v>865</v>
      </c>
      <c r="I107" s="294" t="s">
        <v>827</v>
      </c>
      <c r="J107" s="294">
        <v>120</v>
      </c>
      <c r="K107" s="308"/>
    </row>
    <row r="108" s="1" customFormat="1" ht="15" customHeight="1">
      <c r="B108" s="319"/>
      <c r="C108" s="294" t="s">
        <v>830</v>
      </c>
      <c r="D108" s="294"/>
      <c r="E108" s="294"/>
      <c r="F108" s="317" t="s">
        <v>831</v>
      </c>
      <c r="G108" s="294"/>
      <c r="H108" s="294" t="s">
        <v>865</v>
      </c>
      <c r="I108" s="294" t="s">
        <v>827</v>
      </c>
      <c r="J108" s="294">
        <v>50</v>
      </c>
      <c r="K108" s="308"/>
    </row>
    <row r="109" s="1" customFormat="1" ht="15" customHeight="1">
      <c r="B109" s="319"/>
      <c r="C109" s="294" t="s">
        <v>833</v>
      </c>
      <c r="D109" s="294"/>
      <c r="E109" s="294"/>
      <c r="F109" s="317" t="s">
        <v>825</v>
      </c>
      <c r="G109" s="294"/>
      <c r="H109" s="294" t="s">
        <v>865</v>
      </c>
      <c r="I109" s="294" t="s">
        <v>835</v>
      </c>
      <c r="J109" s="294"/>
      <c r="K109" s="308"/>
    </row>
    <row r="110" s="1" customFormat="1" ht="15" customHeight="1">
      <c r="B110" s="319"/>
      <c r="C110" s="294" t="s">
        <v>844</v>
      </c>
      <c r="D110" s="294"/>
      <c r="E110" s="294"/>
      <c r="F110" s="317" t="s">
        <v>831</v>
      </c>
      <c r="G110" s="294"/>
      <c r="H110" s="294" t="s">
        <v>865</v>
      </c>
      <c r="I110" s="294" t="s">
        <v>827</v>
      </c>
      <c r="J110" s="294">
        <v>50</v>
      </c>
      <c r="K110" s="308"/>
    </row>
    <row r="111" s="1" customFormat="1" ht="15" customHeight="1">
      <c r="B111" s="319"/>
      <c r="C111" s="294" t="s">
        <v>852</v>
      </c>
      <c r="D111" s="294"/>
      <c r="E111" s="294"/>
      <c r="F111" s="317" t="s">
        <v>831</v>
      </c>
      <c r="G111" s="294"/>
      <c r="H111" s="294" t="s">
        <v>865</v>
      </c>
      <c r="I111" s="294" t="s">
        <v>827</v>
      </c>
      <c r="J111" s="294">
        <v>50</v>
      </c>
      <c r="K111" s="308"/>
    </row>
    <row r="112" s="1" customFormat="1" ht="15" customHeight="1">
      <c r="B112" s="319"/>
      <c r="C112" s="294" t="s">
        <v>850</v>
      </c>
      <c r="D112" s="294"/>
      <c r="E112" s="294"/>
      <c r="F112" s="317" t="s">
        <v>831</v>
      </c>
      <c r="G112" s="294"/>
      <c r="H112" s="294" t="s">
        <v>865</v>
      </c>
      <c r="I112" s="294" t="s">
        <v>827</v>
      </c>
      <c r="J112" s="294">
        <v>50</v>
      </c>
      <c r="K112" s="308"/>
    </row>
    <row r="113" s="1" customFormat="1" ht="15" customHeight="1">
      <c r="B113" s="319"/>
      <c r="C113" s="294" t="s">
        <v>54</v>
      </c>
      <c r="D113" s="294"/>
      <c r="E113" s="294"/>
      <c r="F113" s="317" t="s">
        <v>825</v>
      </c>
      <c r="G113" s="294"/>
      <c r="H113" s="294" t="s">
        <v>866</v>
      </c>
      <c r="I113" s="294" t="s">
        <v>827</v>
      </c>
      <c r="J113" s="294">
        <v>20</v>
      </c>
      <c r="K113" s="308"/>
    </row>
    <row r="114" s="1" customFormat="1" ht="15" customHeight="1">
      <c r="B114" s="319"/>
      <c r="C114" s="294" t="s">
        <v>867</v>
      </c>
      <c r="D114" s="294"/>
      <c r="E114" s="294"/>
      <c r="F114" s="317" t="s">
        <v>825</v>
      </c>
      <c r="G114" s="294"/>
      <c r="H114" s="294" t="s">
        <v>868</v>
      </c>
      <c r="I114" s="294" t="s">
        <v>827</v>
      </c>
      <c r="J114" s="294">
        <v>120</v>
      </c>
      <c r="K114" s="308"/>
    </row>
    <row r="115" s="1" customFormat="1" ht="15" customHeight="1">
      <c r="B115" s="319"/>
      <c r="C115" s="294" t="s">
        <v>39</v>
      </c>
      <c r="D115" s="294"/>
      <c r="E115" s="294"/>
      <c r="F115" s="317" t="s">
        <v>825</v>
      </c>
      <c r="G115" s="294"/>
      <c r="H115" s="294" t="s">
        <v>869</v>
      </c>
      <c r="I115" s="294" t="s">
        <v>860</v>
      </c>
      <c r="J115" s="294"/>
      <c r="K115" s="308"/>
    </row>
    <row r="116" s="1" customFormat="1" ht="15" customHeight="1">
      <c r="B116" s="319"/>
      <c r="C116" s="294" t="s">
        <v>49</v>
      </c>
      <c r="D116" s="294"/>
      <c r="E116" s="294"/>
      <c r="F116" s="317" t="s">
        <v>825</v>
      </c>
      <c r="G116" s="294"/>
      <c r="H116" s="294" t="s">
        <v>870</v>
      </c>
      <c r="I116" s="294" t="s">
        <v>860</v>
      </c>
      <c r="J116" s="294"/>
      <c r="K116" s="308"/>
    </row>
    <row r="117" s="1" customFormat="1" ht="15" customHeight="1">
      <c r="B117" s="319"/>
      <c r="C117" s="294" t="s">
        <v>58</v>
      </c>
      <c r="D117" s="294"/>
      <c r="E117" s="294"/>
      <c r="F117" s="317" t="s">
        <v>825</v>
      </c>
      <c r="G117" s="294"/>
      <c r="H117" s="294" t="s">
        <v>871</v>
      </c>
      <c r="I117" s="294" t="s">
        <v>872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873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819</v>
      </c>
      <c r="D123" s="309"/>
      <c r="E123" s="309"/>
      <c r="F123" s="309" t="s">
        <v>820</v>
      </c>
      <c r="G123" s="310"/>
      <c r="H123" s="309" t="s">
        <v>55</v>
      </c>
      <c r="I123" s="309" t="s">
        <v>58</v>
      </c>
      <c r="J123" s="309" t="s">
        <v>821</v>
      </c>
      <c r="K123" s="338"/>
    </row>
    <row r="124" s="1" customFormat="1" ht="17.25" customHeight="1">
      <c r="B124" s="337"/>
      <c r="C124" s="311" t="s">
        <v>822</v>
      </c>
      <c r="D124" s="311"/>
      <c r="E124" s="311"/>
      <c r="F124" s="312" t="s">
        <v>823</v>
      </c>
      <c r="G124" s="313"/>
      <c r="H124" s="311"/>
      <c r="I124" s="311"/>
      <c r="J124" s="311" t="s">
        <v>824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828</v>
      </c>
      <c r="D126" s="316"/>
      <c r="E126" s="316"/>
      <c r="F126" s="317" t="s">
        <v>825</v>
      </c>
      <c r="G126" s="294"/>
      <c r="H126" s="294" t="s">
        <v>865</v>
      </c>
      <c r="I126" s="294" t="s">
        <v>827</v>
      </c>
      <c r="J126" s="294">
        <v>120</v>
      </c>
      <c r="K126" s="342"/>
    </row>
    <row r="127" s="1" customFormat="1" ht="15" customHeight="1">
      <c r="B127" s="339"/>
      <c r="C127" s="294" t="s">
        <v>874</v>
      </c>
      <c r="D127" s="294"/>
      <c r="E127" s="294"/>
      <c r="F127" s="317" t="s">
        <v>825</v>
      </c>
      <c r="G127" s="294"/>
      <c r="H127" s="294" t="s">
        <v>875</v>
      </c>
      <c r="I127" s="294" t="s">
        <v>827</v>
      </c>
      <c r="J127" s="294" t="s">
        <v>876</v>
      </c>
      <c r="K127" s="342"/>
    </row>
    <row r="128" s="1" customFormat="1" ht="15" customHeight="1">
      <c r="B128" s="339"/>
      <c r="C128" s="294" t="s">
        <v>86</v>
      </c>
      <c r="D128" s="294"/>
      <c r="E128" s="294"/>
      <c r="F128" s="317" t="s">
        <v>825</v>
      </c>
      <c r="G128" s="294"/>
      <c r="H128" s="294" t="s">
        <v>877</v>
      </c>
      <c r="I128" s="294" t="s">
        <v>827</v>
      </c>
      <c r="J128" s="294" t="s">
        <v>876</v>
      </c>
      <c r="K128" s="342"/>
    </row>
    <row r="129" s="1" customFormat="1" ht="15" customHeight="1">
      <c r="B129" s="339"/>
      <c r="C129" s="294" t="s">
        <v>836</v>
      </c>
      <c r="D129" s="294"/>
      <c r="E129" s="294"/>
      <c r="F129" s="317" t="s">
        <v>831</v>
      </c>
      <c r="G129" s="294"/>
      <c r="H129" s="294" t="s">
        <v>837</v>
      </c>
      <c r="I129" s="294" t="s">
        <v>827</v>
      </c>
      <c r="J129" s="294">
        <v>15</v>
      </c>
      <c r="K129" s="342"/>
    </row>
    <row r="130" s="1" customFormat="1" ht="15" customHeight="1">
      <c r="B130" s="339"/>
      <c r="C130" s="320" t="s">
        <v>838</v>
      </c>
      <c r="D130" s="320"/>
      <c r="E130" s="320"/>
      <c r="F130" s="321" t="s">
        <v>831</v>
      </c>
      <c r="G130" s="320"/>
      <c r="H130" s="320" t="s">
        <v>839</v>
      </c>
      <c r="I130" s="320" t="s">
        <v>827</v>
      </c>
      <c r="J130" s="320">
        <v>15</v>
      </c>
      <c r="K130" s="342"/>
    </row>
    <row r="131" s="1" customFormat="1" ht="15" customHeight="1">
      <c r="B131" s="339"/>
      <c r="C131" s="320" t="s">
        <v>840</v>
      </c>
      <c r="D131" s="320"/>
      <c r="E131" s="320"/>
      <c r="F131" s="321" t="s">
        <v>831</v>
      </c>
      <c r="G131" s="320"/>
      <c r="H131" s="320" t="s">
        <v>841</v>
      </c>
      <c r="I131" s="320" t="s">
        <v>827</v>
      </c>
      <c r="J131" s="320">
        <v>20</v>
      </c>
      <c r="K131" s="342"/>
    </row>
    <row r="132" s="1" customFormat="1" ht="15" customHeight="1">
      <c r="B132" s="339"/>
      <c r="C132" s="320" t="s">
        <v>842</v>
      </c>
      <c r="D132" s="320"/>
      <c r="E132" s="320"/>
      <c r="F132" s="321" t="s">
        <v>831</v>
      </c>
      <c r="G132" s="320"/>
      <c r="H132" s="320" t="s">
        <v>843</v>
      </c>
      <c r="I132" s="320" t="s">
        <v>827</v>
      </c>
      <c r="J132" s="320">
        <v>20</v>
      </c>
      <c r="K132" s="342"/>
    </row>
    <row r="133" s="1" customFormat="1" ht="15" customHeight="1">
      <c r="B133" s="339"/>
      <c r="C133" s="294" t="s">
        <v>830</v>
      </c>
      <c r="D133" s="294"/>
      <c r="E133" s="294"/>
      <c r="F133" s="317" t="s">
        <v>831</v>
      </c>
      <c r="G133" s="294"/>
      <c r="H133" s="294" t="s">
        <v>865</v>
      </c>
      <c r="I133" s="294" t="s">
        <v>827</v>
      </c>
      <c r="J133" s="294">
        <v>50</v>
      </c>
      <c r="K133" s="342"/>
    </row>
    <row r="134" s="1" customFormat="1" ht="15" customHeight="1">
      <c r="B134" s="339"/>
      <c r="C134" s="294" t="s">
        <v>844</v>
      </c>
      <c r="D134" s="294"/>
      <c r="E134" s="294"/>
      <c r="F134" s="317" t="s">
        <v>831</v>
      </c>
      <c r="G134" s="294"/>
      <c r="H134" s="294" t="s">
        <v>865</v>
      </c>
      <c r="I134" s="294" t="s">
        <v>827</v>
      </c>
      <c r="J134" s="294">
        <v>50</v>
      </c>
      <c r="K134" s="342"/>
    </row>
    <row r="135" s="1" customFormat="1" ht="15" customHeight="1">
      <c r="B135" s="339"/>
      <c r="C135" s="294" t="s">
        <v>850</v>
      </c>
      <c r="D135" s="294"/>
      <c r="E135" s="294"/>
      <c r="F135" s="317" t="s">
        <v>831</v>
      </c>
      <c r="G135" s="294"/>
      <c r="H135" s="294" t="s">
        <v>865</v>
      </c>
      <c r="I135" s="294" t="s">
        <v>827</v>
      </c>
      <c r="J135" s="294">
        <v>50</v>
      </c>
      <c r="K135" s="342"/>
    </row>
    <row r="136" s="1" customFormat="1" ht="15" customHeight="1">
      <c r="B136" s="339"/>
      <c r="C136" s="294" t="s">
        <v>852</v>
      </c>
      <c r="D136" s="294"/>
      <c r="E136" s="294"/>
      <c r="F136" s="317" t="s">
        <v>831</v>
      </c>
      <c r="G136" s="294"/>
      <c r="H136" s="294" t="s">
        <v>865</v>
      </c>
      <c r="I136" s="294" t="s">
        <v>827</v>
      </c>
      <c r="J136" s="294">
        <v>50</v>
      </c>
      <c r="K136" s="342"/>
    </row>
    <row r="137" s="1" customFormat="1" ht="15" customHeight="1">
      <c r="B137" s="339"/>
      <c r="C137" s="294" t="s">
        <v>853</v>
      </c>
      <c r="D137" s="294"/>
      <c r="E137" s="294"/>
      <c r="F137" s="317" t="s">
        <v>831</v>
      </c>
      <c r="G137" s="294"/>
      <c r="H137" s="294" t="s">
        <v>878</v>
      </c>
      <c r="I137" s="294" t="s">
        <v>827</v>
      </c>
      <c r="J137" s="294">
        <v>255</v>
      </c>
      <c r="K137" s="342"/>
    </row>
    <row r="138" s="1" customFormat="1" ht="15" customHeight="1">
      <c r="B138" s="339"/>
      <c r="C138" s="294" t="s">
        <v>855</v>
      </c>
      <c r="D138" s="294"/>
      <c r="E138" s="294"/>
      <c r="F138" s="317" t="s">
        <v>825</v>
      </c>
      <c r="G138" s="294"/>
      <c r="H138" s="294" t="s">
        <v>879</v>
      </c>
      <c r="I138" s="294" t="s">
        <v>857</v>
      </c>
      <c r="J138" s="294"/>
      <c r="K138" s="342"/>
    </row>
    <row r="139" s="1" customFormat="1" ht="15" customHeight="1">
      <c r="B139" s="339"/>
      <c r="C139" s="294" t="s">
        <v>858</v>
      </c>
      <c r="D139" s="294"/>
      <c r="E139" s="294"/>
      <c r="F139" s="317" t="s">
        <v>825</v>
      </c>
      <c r="G139" s="294"/>
      <c r="H139" s="294" t="s">
        <v>880</v>
      </c>
      <c r="I139" s="294" t="s">
        <v>860</v>
      </c>
      <c r="J139" s="294"/>
      <c r="K139" s="342"/>
    </row>
    <row r="140" s="1" customFormat="1" ht="15" customHeight="1">
      <c r="B140" s="339"/>
      <c r="C140" s="294" t="s">
        <v>861</v>
      </c>
      <c r="D140" s="294"/>
      <c r="E140" s="294"/>
      <c r="F140" s="317" t="s">
        <v>825</v>
      </c>
      <c r="G140" s="294"/>
      <c r="H140" s="294" t="s">
        <v>861</v>
      </c>
      <c r="I140" s="294" t="s">
        <v>860</v>
      </c>
      <c r="J140" s="294"/>
      <c r="K140" s="342"/>
    </row>
    <row r="141" s="1" customFormat="1" ht="15" customHeight="1">
      <c r="B141" s="339"/>
      <c r="C141" s="294" t="s">
        <v>39</v>
      </c>
      <c r="D141" s="294"/>
      <c r="E141" s="294"/>
      <c r="F141" s="317" t="s">
        <v>825</v>
      </c>
      <c r="G141" s="294"/>
      <c r="H141" s="294" t="s">
        <v>881</v>
      </c>
      <c r="I141" s="294" t="s">
        <v>860</v>
      </c>
      <c r="J141" s="294"/>
      <c r="K141" s="342"/>
    </row>
    <row r="142" s="1" customFormat="1" ht="15" customHeight="1">
      <c r="B142" s="339"/>
      <c r="C142" s="294" t="s">
        <v>882</v>
      </c>
      <c r="D142" s="294"/>
      <c r="E142" s="294"/>
      <c r="F142" s="317" t="s">
        <v>825</v>
      </c>
      <c r="G142" s="294"/>
      <c r="H142" s="294" t="s">
        <v>883</v>
      </c>
      <c r="I142" s="294" t="s">
        <v>860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884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819</v>
      </c>
      <c r="D148" s="309"/>
      <c r="E148" s="309"/>
      <c r="F148" s="309" t="s">
        <v>820</v>
      </c>
      <c r="G148" s="310"/>
      <c r="H148" s="309" t="s">
        <v>55</v>
      </c>
      <c r="I148" s="309" t="s">
        <v>58</v>
      </c>
      <c r="J148" s="309" t="s">
        <v>821</v>
      </c>
      <c r="K148" s="308"/>
    </row>
    <row r="149" s="1" customFormat="1" ht="17.25" customHeight="1">
      <c r="B149" s="306"/>
      <c r="C149" s="311" t="s">
        <v>822</v>
      </c>
      <c r="D149" s="311"/>
      <c r="E149" s="311"/>
      <c r="F149" s="312" t="s">
        <v>823</v>
      </c>
      <c r="G149" s="313"/>
      <c r="H149" s="311"/>
      <c r="I149" s="311"/>
      <c r="J149" s="311" t="s">
        <v>824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828</v>
      </c>
      <c r="D151" s="294"/>
      <c r="E151" s="294"/>
      <c r="F151" s="347" t="s">
        <v>825</v>
      </c>
      <c r="G151" s="294"/>
      <c r="H151" s="346" t="s">
        <v>865</v>
      </c>
      <c r="I151" s="346" t="s">
        <v>827</v>
      </c>
      <c r="J151" s="346">
        <v>120</v>
      </c>
      <c r="K151" s="342"/>
    </row>
    <row r="152" s="1" customFormat="1" ht="15" customHeight="1">
      <c r="B152" s="319"/>
      <c r="C152" s="346" t="s">
        <v>874</v>
      </c>
      <c r="D152" s="294"/>
      <c r="E152" s="294"/>
      <c r="F152" s="347" t="s">
        <v>825</v>
      </c>
      <c r="G152" s="294"/>
      <c r="H152" s="346" t="s">
        <v>885</v>
      </c>
      <c r="I152" s="346" t="s">
        <v>827</v>
      </c>
      <c r="J152" s="346" t="s">
        <v>876</v>
      </c>
      <c r="K152" s="342"/>
    </row>
    <row r="153" s="1" customFormat="1" ht="15" customHeight="1">
      <c r="B153" s="319"/>
      <c r="C153" s="346" t="s">
        <v>86</v>
      </c>
      <c r="D153" s="294"/>
      <c r="E153" s="294"/>
      <c r="F153" s="347" t="s">
        <v>825</v>
      </c>
      <c r="G153" s="294"/>
      <c r="H153" s="346" t="s">
        <v>886</v>
      </c>
      <c r="I153" s="346" t="s">
        <v>827</v>
      </c>
      <c r="J153" s="346" t="s">
        <v>876</v>
      </c>
      <c r="K153" s="342"/>
    </row>
    <row r="154" s="1" customFormat="1" ht="15" customHeight="1">
      <c r="B154" s="319"/>
      <c r="C154" s="346" t="s">
        <v>830</v>
      </c>
      <c r="D154" s="294"/>
      <c r="E154" s="294"/>
      <c r="F154" s="347" t="s">
        <v>831</v>
      </c>
      <c r="G154" s="294"/>
      <c r="H154" s="346" t="s">
        <v>865</v>
      </c>
      <c r="I154" s="346" t="s">
        <v>827</v>
      </c>
      <c r="J154" s="346">
        <v>50</v>
      </c>
      <c r="K154" s="342"/>
    </row>
    <row r="155" s="1" customFormat="1" ht="15" customHeight="1">
      <c r="B155" s="319"/>
      <c r="C155" s="346" t="s">
        <v>833</v>
      </c>
      <c r="D155" s="294"/>
      <c r="E155" s="294"/>
      <c r="F155" s="347" t="s">
        <v>825</v>
      </c>
      <c r="G155" s="294"/>
      <c r="H155" s="346" t="s">
        <v>865</v>
      </c>
      <c r="I155" s="346" t="s">
        <v>835</v>
      </c>
      <c r="J155" s="346"/>
      <c r="K155" s="342"/>
    </row>
    <row r="156" s="1" customFormat="1" ht="15" customHeight="1">
      <c r="B156" s="319"/>
      <c r="C156" s="346" t="s">
        <v>844</v>
      </c>
      <c r="D156" s="294"/>
      <c r="E156" s="294"/>
      <c r="F156" s="347" t="s">
        <v>831</v>
      </c>
      <c r="G156" s="294"/>
      <c r="H156" s="346" t="s">
        <v>865</v>
      </c>
      <c r="I156" s="346" t="s">
        <v>827</v>
      </c>
      <c r="J156" s="346">
        <v>50</v>
      </c>
      <c r="K156" s="342"/>
    </row>
    <row r="157" s="1" customFormat="1" ht="15" customHeight="1">
      <c r="B157" s="319"/>
      <c r="C157" s="346" t="s">
        <v>852</v>
      </c>
      <c r="D157" s="294"/>
      <c r="E157" s="294"/>
      <c r="F157" s="347" t="s">
        <v>831</v>
      </c>
      <c r="G157" s="294"/>
      <c r="H157" s="346" t="s">
        <v>865</v>
      </c>
      <c r="I157" s="346" t="s">
        <v>827</v>
      </c>
      <c r="J157" s="346">
        <v>50</v>
      </c>
      <c r="K157" s="342"/>
    </row>
    <row r="158" s="1" customFormat="1" ht="15" customHeight="1">
      <c r="B158" s="319"/>
      <c r="C158" s="346" t="s">
        <v>850</v>
      </c>
      <c r="D158" s="294"/>
      <c r="E158" s="294"/>
      <c r="F158" s="347" t="s">
        <v>831</v>
      </c>
      <c r="G158" s="294"/>
      <c r="H158" s="346" t="s">
        <v>865</v>
      </c>
      <c r="I158" s="346" t="s">
        <v>827</v>
      </c>
      <c r="J158" s="346">
        <v>50</v>
      </c>
      <c r="K158" s="342"/>
    </row>
    <row r="159" s="1" customFormat="1" ht="15" customHeight="1">
      <c r="B159" s="319"/>
      <c r="C159" s="346" t="s">
        <v>124</v>
      </c>
      <c r="D159" s="294"/>
      <c r="E159" s="294"/>
      <c r="F159" s="347" t="s">
        <v>825</v>
      </c>
      <c r="G159" s="294"/>
      <c r="H159" s="346" t="s">
        <v>887</v>
      </c>
      <c r="I159" s="346" t="s">
        <v>827</v>
      </c>
      <c r="J159" s="346" t="s">
        <v>888</v>
      </c>
      <c r="K159" s="342"/>
    </row>
    <row r="160" s="1" customFormat="1" ht="15" customHeight="1">
      <c r="B160" s="319"/>
      <c r="C160" s="346" t="s">
        <v>889</v>
      </c>
      <c r="D160" s="294"/>
      <c r="E160" s="294"/>
      <c r="F160" s="347" t="s">
        <v>825</v>
      </c>
      <c r="G160" s="294"/>
      <c r="H160" s="346" t="s">
        <v>890</v>
      </c>
      <c r="I160" s="346" t="s">
        <v>860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891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819</v>
      </c>
      <c r="D166" s="309"/>
      <c r="E166" s="309"/>
      <c r="F166" s="309" t="s">
        <v>820</v>
      </c>
      <c r="G166" s="351"/>
      <c r="H166" s="352" t="s">
        <v>55</v>
      </c>
      <c r="I166" s="352" t="s">
        <v>58</v>
      </c>
      <c r="J166" s="309" t="s">
        <v>821</v>
      </c>
      <c r="K166" s="286"/>
    </row>
    <row r="167" s="1" customFormat="1" ht="17.25" customHeight="1">
      <c r="B167" s="287"/>
      <c r="C167" s="311" t="s">
        <v>822</v>
      </c>
      <c r="D167" s="311"/>
      <c r="E167" s="311"/>
      <c r="F167" s="312" t="s">
        <v>823</v>
      </c>
      <c r="G167" s="353"/>
      <c r="H167" s="354"/>
      <c r="I167" s="354"/>
      <c r="J167" s="311" t="s">
        <v>824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828</v>
      </c>
      <c r="D169" s="294"/>
      <c r="E169" s="294"/>
      <c r="F169" s="317" t="s">
        <v>825</v>
      </c>
      <c r="G169" s="294"/>
      <c r="H169" s="294" t="s">
        <v>865</v>
      </c>
      <c r="I169" s="294" t="s">
        <v>827</v>
      </c>
      <c r="J169" s="294">
        <v>120</v>
      </c>
      <c r="K169" s="342"/>
    </row>
    <row r="170" s="1" customFormat="1" ht="15" customHeight="1">
      <c r="B170" s="319"/>
      <c r="C170" s="294" t="s">
        <v>874</v>
      </c>
      <c r="D170" s="294"/>
      <c r="E170" s="294"/>
      <c r="F170" s="317" t="s">
        <v>825</v>
      </c>
      <c r="G170" s="294"/>
      <c r="H170" s="294" t="s">
        <v>875</v>
      </c>
      <c r="I170" s="294" t="s">
        <v>827</v>
      </c>
      <c r="J170" s="294" t="s">
        <v>876</v>
      </c>
      <c r="K170" s="342"/>
    </row>
    <row r="171" s="1" customFormat="1" ht="15" customHeight="1">
      <c r="B171" s="319"/>
      <c r="C171" s="294" t="s">
        <v>86</v>
      </c>
      <c r="D171" s="294"/>
      <c r="E171" s="294"/>
      <c r="F171" s="317" t="s">
        <v>825</v>
      </c>
      <c r="G171" s="294"/>
      <c r="H171" s="294" t="s">
        <v>892</v>
      </c>
      <c r="I171" s="294" t="s">
        <v>827</v>
      </c>
      <c r="J171" s="294" t="s">
        <v>876</v>
      </c>
      <c r="K171" s="342"/>
    </row>
    <row r="172" s="1" customFormat="1" ht="15" customHeight="1">
      <c r="B172" s="319"/>
      <c r="C172" s="294" t="s">
        <v>830</v>
      </c>
      <c r="D172" s="294"/>
      <c r="E172" s="294"/>
      <c r="F172" s="317" t="s">
        <v>831</v>
      </c>
      <c r="G172" s="294"/>
      <c r="H172" s="294" t="s">
        <v>892</v>
      </c>
      <c r="I172" s="294" t="s">
        <v>827</v>
      </c>
      <c r="J172" s="294">
        <v>50</v>
      </c>
      <c r="K172" s="342"/>
    </row>
    <row r="173" s="1" customFormat="1" ht="15" customHeight="1">
      <c r="B173" s="319"/>
      <c r="C173" s="294" t="s">
        <v>833</v>
      </c>
      <c r="D173" s="294"/>
      <c r="E173" s="294"/>
      <c r="F173" s="317" t="s">
        <v>825</v>
      </c>
      <c r="G173" s="294"/>
      <c r="H173" s="294" t="s">
        <v>892</v>
      </c>
      <c r="I173" s="294" t="s">
        <v>835</v>
      </c>
      <c r="J173" s="294"/>
      <c r="K173" s="342"/>
    </row>
    <row r="174" s="1" customFormat="1" ht="15" customHeight="1">
      <c r="B174" s="319"/>
      <c r="C174" s="294" t="s">
        <v>844</v>
      </c>
      <c r="D174" s="294"/>
      <c r="E174" s="294"/>
      <c r="F174" s="317" t="s">
        <v>831</v>
      </c>
      <c r="G174" s="294"/>
      <c r="H174" s="294" t="s">
        <v>892</v>
      </c>
      <c r="I174" s="294" t="s">
        <v>827</v>
      </c>
      <c r="J174" s="294">
        <v>50</v>
      </c>
      <c r="K174" s="342"/>
    </row>
    <row r="175" s="1" customFormat="1" ht="15" customHeight="1">
      <c r="B175" s="319"/>
      <c r="C175" s="294" t="s">
        <v>852</v>
      </c>
      <c r="D175" s="294"/>
      <c r="E175" s="294"/>
      <c r="F175" s="317" t="s">
        <v>831</v>
      </c>
      <c r="G175" s="294"/>
      <c r="H175" s="294" t="s">
        <v>892</v>
      </c>
      <c r="I175" s="294" t="s">
        <v>827</v>
      </c>
      <c r="J175" s="294">
        <v>50</v>
      </c>
      <c r="K175" s="342"/>
    </row>
    <row r="176" s="1" customFormat="1" ht="15" customHeight="1">
      <c r="B176" s="319"/>
      <c r="C176" s="294" t="s">
        <v>850</v>
      </c>
      <c r="D176" s="294"/>
      <c r="E176" s="294"/>
      <c r="F176" s="317" t="s">
        <v>831</v>
      </c>
      <c r="G176" s="294"/>
      <c r="H176" s="294" t="s">
        <v>892</v>
      </c>
      <c r="I176" s="294" t="s">
        <v>827</v>
      </c>
      <c r="J176" s="294">
        <v>50</v>
      </c>
      <c r="K176" s="342"/>
    </row>
    <row r="177" s="1" customFormat="1" ht="15" customHeight="1">
      <c r="B177" s="319"/>
      <c r="C177" s="294" t="s">
        <v>135</v>
      </c>
      <c r="D177" s="294"/>
      <c r="E177" s="294"/>
      <c r="F177" s="317" t="s">
        <v>825</v>
      </c>
      <c r="G177" s="294"/>
      <c r="H177" s="294" t="s">
        <v>893</v>
      </c>
      <c r="I177" s="294" t="s">
        <v>894</v>
      </c>
      <c r="J177" s="294"/>
      <c r="K177" s="342"/>
    </row>
    <row r="178" s="1" customFormat="1" ht="15" customHeight="1">
      <c r="B178" s="319"/>
      <c r="C178" s="294" t="s">
        <v>58</v>
      </c>
      <c r="D178" s="294"/>
      <c r="E178" s="294"/>
      <c r="F178" s="317" t="s">
        <v>825</v>
      </c>
      <c r="G178" s="294"/>
      <c r="H178" s="294" t="s">
        <v>895</v>
      </c>
      <c r="I178" s="294" t="s">
        <v>896</v>
      </c>
      <c r="J178" s="294">
        <v>1</v>
      </c>
      <c r="K178" s="342"/>
    </row>
    <row r="179" s="1" customFormat="1" ht="15" customHeight="1">
      <c r="B179" s="319"/>
      <c r="C179" s="294" t="s">
        <v>54</v>
      </c>
      <c r="D179" s="294"/>
      <c r="E179" s="294"/>
      <c r="F179" s="317" t="s">
        <v>825</v>
      </c>
      <c r="G179" s="294"/>
      <c r="H179" s="294" t="s">
        <v>897</v>
      </c>
      <c r="I179" s="294" t="s">
        <v>827</v>
      </c>
      <c r="J179" s="294">
        <v>20</v>
      </c>
      <c r="K179" s="342"/>
    </row>
    <row r="180" s="1" customFormat="1" ht="15" customHeight="1">
      <c r="B180" s="319"/>
      <c r="C180" s="294" t="s">
        <v>55</v>
      </c>
      <c r="D180" s="294"/>
      <c r="E180" s="294"/>
      <c r="F180" s="317" t="s">
        <v>825</v>
      </c>
      <c r="G180" s="294"/>
      <c r="H180" s="294" t="s">
        <v>898</v>
      </c>
      <c r="I180" s="294" t="s">
        <v>827</v>
      </c>
      <c r="J180" s="294">
        <v>255</v>
      </c>
      <c r="K180" s="342"/>
    </row>
    <row r="181" s="1" customFormat="1" ht="15" customHeight="1">
      <c r="B181" s="319"/>
      <c r="C181" s="294" t="s">
        <v>136</v>
      </c>
      <c r="D181" s="294"/>
      <c r="E181" s="294"/>
      <c r="F181" s="317" t="s">
        <v>825</v>
      </c>
      <c r="G181" s="294"/>
      <c r="H181" s="294" t="s">
        <v>789</v>
      </c>
      <c r="I181" s="294" t="s">
        <v>827</v>
      </c>
      <c r="J181" s="294">
        <v>10</v>
      </c>
      <c r="K181" s="342"/>
    </row>
    <row r="182" s="1" customFormat="1" ht="15" customHeight="1">
      <c r="B182" s="319"/>
      <c r="C182" s="294" t="s">
        <v>137</v>
      </c>
      <c r="D182" s="294"/>
      <c r="E182" s="294"/>
      <c r="F182" s="317" t="s">
        <v>825</v>
      </c>
      <c r="G182" s="294"/>
      <c r="H182" s="294" t="s">
        <v>899</v>
      </c>
      <c r="I182" s="294" t="s">
        <v>860</v>
      </c>
      <c r="J182" s="294"/>
      <c r="K182" s="342"/>
    </row>
    <row r="183" s="1" customFormat="1" ht="15" customHeight="1">
      <c r="B183" s="319"/>
      <c r="C183" s="294" t="s">
        <v>900</v>
      </c>
      <c r="D183" s="294"/>
      <c r="E183" s="294"/>
      <c r="F183" s="317" t="s">
        <v>825</v>
      </c>
      <c r="G183" s="294"/>
      <c r="H183" s="294" t="s">
        <v>901</v>
      </c>
      <c r="I183" s="294" t="s">
        <v>860</v>
      </c>
      <c r="J183" s="294"/>
      <c r="K183" s="342"/>
    </row>
    <row r="184" s="1" customFormat="1" ht="15" customHeight="1">
      <c r="B184" s="319"/>
      <c r="C184" s="294" t="s">
        <v>889</v>
      </c>
      <c r="D184" s="294"/>
      <c r="E184" s="294"/>
      <c r="F184" s="317" t="s">
        <v>825</v>
      </c>
      <c r="G184" s="294"/>
      <c r="H184" s="294" t="s">
        <v>902</v>
      </c>
      <c r="I184" s="294" t="s">
        <v>860</v>
      </c>
      <c r="J184" s="294"/>
      <c r="K184" s="342"/>
    </row>
    <row r="185" s="1" customFormat="1" ht="15" customHeight="1">
      <c r="B185" s="319"/>
      <c r="C185" s="294" t="s">
        <v>139</v>
      </c>
      <c r="D185" s="294"/>
      <c r="E185" s="294"/>
      <c r="F185" s="317" t="s">
        <v>831</v>
      </c>
      <c r="G185" s="294"/>
      <c r="H185" s="294" t="s">
        <v>903</v>
      </c>
      <c r="I185" s="294" t="s">
        <v>827</v>
      </c>
      <c r="J185" s="294">
        <v>50</v>
      </c>
      <c r="K185" s="342"/>
    </row>
    <row r="186" s="1" customFormat="1" ht="15" customHeight="1">
      <c r="B186" s="319"/>
      <c r="C186" s="294" t="s">
        <v>904</v>
      </c>
      <c r="D186" s="294"/>
      <c r="E186" s="294"/>
      <c r="F186" s="317" t="s">
        <v>831</v>
      </c>
      <c r="G186" s="294"/>
      <c r="H186" s="294" t="s">
        <v>905</v>
      </c>
      <c r="I186" s="294" t="s">
        <v>906</v>
      </c>
      <c r="J186" s="294"/>
      <c r="K186" s="342"/>
    </row>
    <row r="187" s="1" customFormat="1" ht="15" customHeight="1">
      <c r="B187" s="319"/>
      <c r="C187" s="294" t="s">
        <v>907</v>
      </c>
      <c r="D187" s="294"/>
      <c r="E187" s="294"/>
      <c r="F187" s="317" t="s">
        <v>831</v>
      </c>
      <c r="G187" s="294"/>
      <c r="H187" s="294" t="s">
        <v>908</v>
      </c>
      <c r="I187" s="294" t="s">
        <v>906</v>
      </c>
      <c r="J187" s="294"/>
      <c r="K187" s="342"/>
    </row>
    <row r="188" s="1" customFormat="1" ht="15" customHeight="1">
      <c r="B188" s="319"/>
      <c r="C188" s="294" t="s">
        <v>909</v>
      </c>
      <c r="D188" s="294"/>
      <c r="E188" s="294"/>
      <c r="F188" s="317" t="s">
        <v>831</v>
      </c>
      <c r="G188" s="294"/>
      <c r="H188" s="294" t="s">
        <v>910</v>
      </c>
      <c r="I188" s="294" t="s">
        <v>906</v>
      </c>
      <c r="J188" s="294"/>
      <c r="K188" s="342"/>
    </row>
    <row r="189" s="1" customFormat="1" ht="15" customHeight="1">
      <c r="B189" s="319"/>
      <c r="C189" s="355" t="s">
        <v>911</v>
      </c>
      <c r="D189" s="294"/>
      <c r="E189" s="294"/>
      <c r="F189" s="317" t="s">
        <v>831</v>
      </c>
      <c r="G189" s="294"/>
      <c r="H189" s="294" t="s">
        <v>912</v>
      </c>
      <c r="I189" s="294" t="s">
        <v>913</v>
      </c>
      <c r="J189" s="356" t="s">
        <v>914</v>
      </c>
      <c r="K189" s="342"/>
    </row>
    <row r="190" s="1" customFormat="1" ht="15" customHeight="1">
      <c r="B190" s="319"/>
      <c r="C190" s="355" t="s">
        <v>43</v>
      </c>
      <c r="D190" s="294"/>
      <c r="E190" s="294"/>
      <c r="F190" s="317" t="s">
        <v>825</v>
      </c>
      <c r="G190" s="294"/>
      <c r="H190" s="291" t="s">
        <v>915</v>
      </c>
      <c r="I190" s="294" t="s">
        <v>916</v>
      </c>
      <c r="J190" s="294"/>
      <c r="K190" s="342"/>
    </row>
    <row r="191" s="1" customFormat="1" ht="15" customHeight="1">
      <c r="B191" s="319"/>
      <c r="C191" s="355" t="s">
        <v>917</v>
      </c>
      <c r="D191" s="294"/>
      <c r="E191" s="294"/>
      <c r="F191" s="317" t="s">
        <v>825</v>
      </c>
      <c r="G191" s="294"/>
      <c r="H191" s="294" t="s">
        <v>918</v>
      </c>
      <c r="I191" s="294" t="s">
        <v>860</v>
      </c>
      <c r="J191" s="294"/>
      <c r="K191" s="342"/>
    </row>
    <row r="192" s="1" customFormat="1" ht="15" customHeight="1">
      <c r="B192" s="319"/>
      <c r="C192" s="355" t="s">
        <v>919</v>
      </c>
      <c r="D192" s="294"/>
      <c r="E192" s="294"/>
      <c r="F192" s="317" t="s">
        <v>825</v>
      </c>
      <c r="G192" s="294"/>
      <c r="H192" s="294" t="s">
        <v>920</v>
      </c>
      <c r="I192" s="294" t="s">
        <v>860</v>
      </c>
      <c r="J192" s="294"/>
      <c r="K192" s="342"/>
    </row>
    <row r="193" s="1" customFormat="1" ht="15" customHeight="1">
      <c r="B193" s="319"/>
      <c r="C193" s="355" t="s">
        <v>921</v>
      </c>
      <c r="D193" s="294"/>
      <c r="E193" s="294"/>
      <c r="F193" s="317" t="s">
        <v>831</v>
      </c>
      <c r="G193" s="294"/>
      <c r="H193" s="294" t="s">
        <v>922</v>
      </c>
      <c r="I193" s="294" t="s">
        <v>860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923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924</v>
      </c>
      <c r="D200" s="358"/>
      <c r="E200" s="358"/>
      <c r="F200" s="358" t="s">
        <v>925</v>
      </c>
      <c r="G200" s="359"/>
      <c r="H200" s="358" t="s">
        <v>926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916</v>
      </c>
      <c r="D202" s="294"/>
      <c r="E202" s="294"/>
      <c r="F202" s="317" t="s">
        <v>44</v>
      </c>
      <c r="G202" s="294"/>
      <c r="H202" s="294" t="s">
        <v>927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45</v>
      </c>
      <c r="G203" s="294"/>
      <c r="H203" s="294" t="s">
        <v>928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48</v>
      </c>
      <c r="G204" s="294"/>
      <c r="H204" s="294" t="s">
        <v>929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46</v>
      </c>
      <c r="G205" s="294"/>
      <c r="H205" s="294" t="s">
        <v>930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47</v>
      </c>
      <c r="G206" s="294"/>
      <c r="H206" s="294" t="s">
        <v>931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872</v>
      </c>
      <c r="D208" s="294"/>
      <c r="E208" s="294"/>
      <c r="F208" s="317" t="s">
        <v>79</v>
      </c>
      <c r="G208" s="294"/>
      <c r="H208" s="294" t="s">
        <v>932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770</v>
      </c>
      <c r="G209" s="294"/>
      <c r="H209" s="294" t="s">
        <v>771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768</v>
      </c>
      <c r="G210" s="294"/>
      <c r="H210" s="294" t="s">
        <v>933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772</v>
      </c>
      <c r="G211" s="355"/>
      <c r="H211" s="346" t="s">
        <v>773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255</v>
      </c>
      <c r="G212" s="355"/>
      <c r="H212" s="346" t="s">
        <v>934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896</v>
      </c>
      <c r="D214" s="294"/>
      <c r="E214" s="294"/>
      <c r="F214" s="317">
        <v>1</v>
      </c>
      <c r="G214" s="355"/>
      <c r="H214" s="346" t="s">
        <v>935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936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937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938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120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ROUND((SUM(BE92:BE183)),  2)</f>
        <v>0</v>
      </c>
      <c r="G35" s="39"/>
      <c r="H35" s="39"/>
      <c r="I35" s="158">
        <v>0.20999999999999999</v>
      </c>
      <c r="J35" s="157">
        <f>ROUND(((SUM(BE92:BE183))*I35),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ROUND((SUM(BF92:BF183)),  2)</f>
        <v>0</v>
      </c>
      <c r="G36" s="39"/>
      <c r="H36" s="39"/>
      <c r="I36" s="158">
        <v>0.14999999999999999</v>
      </c>
      <c r="J36" s="157">
        <f>ROUND(((SUM(BF92:BF183))*I36),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ROUND((SUM(BG92:BG183)),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ROUND((SUM(BH92:BH183)),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ROUND((SUM(BI92:BI183)),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011 - Bourací práce úsek A+ A1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129</v>
      </c>
      <c r="E66" s="183"/>
      <c r="F66" s="183"/>
      <c r="G66" s="183"/>
      <c r="H66" s="183"/>
      <c r="I66" s="183"/>
      <c r="J66" s="184">
        <f>J107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J152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131</v>
      </c>
      <c r="E68" s="183"/>
      <c r="F68" s="183"/>
      <c r="G68" s="183"/>
      <c r="H68" s="183"/>
      <c r="I68" s="183"/>
      <c r="J68" s="184">
        <f>J175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132</v>
      </c>
      <c r="E69" s="178"/>
      <c r="F69" s="178"/>
      <c r="G69" s="178"/>
      <c r="H69" s="178"/>
      <c r="I69" s="178"/>
      <c r="J69" s="179">
        <f>J178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133</v>
      </c>
      <c r="E70" s="178"/>
      <c r="F70" s="178"/>
      <c r="G70" s="178"/>
      <c r="H70" s="178"/>
      <c r="I70" s="178"/>
      <c r="J70" s="179">
        <f>J182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Stavební úpravy oplocení ZUŠ Janáčkova,Frýdlant n.O.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120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121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011 - Bourací práce úsek A+ A1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1. 9. 2023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ZUŠ Leoše Janáčka,Padlých hrdinů 292,Frýdlant n.O.</v>
      </c>
      <c r="G88" s="41"/>
      <c r="H88" s="41"/>
      <c r="I88" s="33" t="s">
        <v>32</v>
      </c>
      <c r="J88" s="37" t="str">
        <f>E23</f>
        <v>SWORTI, s.r.o.,Optátova 37,637 00 Brno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58</v>
      </c>
      <c r="E91" s="189" t="s">
        <v>54</v>
      </c>
      <c r="F91" s="189" t="s">
        <v>55</v>
      </c>
      <c r="G91" s="189" t="s">
        <v>136</v>
      </c>
      <c r="H91" s="189" t="s">
        <v>137</v>
      </c>
      <c r="I91" s="189" t="s">
        <v>138</v>
      </c>
      <c r="J91" s="189" t="s">
        <v>125</v>
      </c>
      <c r="K91" s="190" t="s">
        <v>139</v>
      </c>
      <c r="L91" s="191"/>
      <c r="M91" s="93" t="s">
        <v>19</v>
      </c>
      <c r="N91" s="94" t="s">
        <v>43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P93+P178+P182</f>
        <v>0</v>
      </c>
      <c r="Q92" s="97"/>
      <c r="R92" s="194">
        <f>R93+R178+R182</f>
        <v>0.0047200000000000002</v>
      </c>
      <c r="S92" s="97"/>
      <c r="T92" s="195">
        <f>T93+T178+T182</f>
        <v>7.3814240000000009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126</v>
      </c>
      <c r="BK92" s="196">
        <f>BK93+BK178+BK182</f>
        <v>0</v>
      </c>
    </row>
    <row r="93" s="12" customFormat="1" ht="25.92" customHeight="1">
      <c r="A93" s="12"/>
      <c r="B93" s="197"/>
      <c r="C93" s="198"/>
      <c r="D93" s="199" t="s">
        <v>72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P94+P107+P152+P175</f>
        <v>0</v>
      </c>
      <c r="Q93" s="205"/>
      <c r="R93" s="206">
        <f>R94+R107+R152+R175</f>
        <v>0.0047200000000000002</v>
      </c>
      <c r="S93" s="205"/>
      <c r="T93" s="207">
        <f>T94+T107+T152+T175</f>
        <v>7.3814240000000009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72</v>
      </c>
      <c r="AU93" s="209" t="s">
        <v>73</v>
      </c>
      <c r="AY93" s="208" t="s">
        <v>149</v>
      </c>
      <c r="BK93" s="210">
        <f>BK94+BK107+BK152+BK175</f>
        <v>0</v>
      </c>
    </row>
    <row r="94" s="12" customFormat="1" ht="22.8" customHeight="1">
      <c r="A94" s="12"/>
      <c r="B94" s="197"/>
      <c r="C94" s="198"/>
      <c r="D94" s="199" t="s">
        <v>72</v>
      </c>
      <c r="E94" s="211" t="s">
        <v>80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SUM(P95:P106)</f>
        <v>0</v>
      </c>
      <c r="Q94" s="205"/>
      <c r="R94" s="206">
        <f>SUM(R95:R106)</f>
        <v>0.0047200000000000002</v>
      </c>
      <c r="S94" s="205"/>
      <c r="T94" s="207">
        <f>SUM(T95:T106)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72</v>
      </c>
      <c r="AU94" s="209" t="s">
        <v>80</v>
      </c>
      <c r="AY94" s="208" t="s">
        <v>149</v>
      </c>
      <c r="BK94" s="210">
        <f>SUM(BK95:BK106)</f>
        <v>0</v>
      </c>
    </row>
    <row r="95" s="2" customFormat="1" ht="24.15" customHeight="1">
      <c r="A95" s="39"/>
      <c r="B95" s="40"/>
      <c r="C95" s="213" t="s">
        <v>80</v>
      </c>
      <c r="D95" s="213" t="s">
        <v>151</v>
      </c>
      <c r="E95" s="214" t="s">
        <v>152</v>
      </c>
      <c r="F95" s="215" t="s">
        <v>153</v>
      </c>
      <c r="G95" s="216" t="s">
        <v>154</v>
      </c>
      <c r="H95" s="217">
        <v>47.200000000000003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44</v>
      </c>
      <c r="O95" s="85"/>
      <c r="P95" s="222">
        <f>O95*H95</f>
        <v>0</v>
      </c>
      <c r="Q95" s="222">
        <v>0.00010000000000000001</v>
      </c>
      <c r="R95" s="222">
        <f>Q95*H95</f>
        <v>0.0047200000000000002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82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156</v>
      </c>
      <c r="BM95" s="224" t="s">
        <v>157</v>
      </c>
    </row>
    <row r="96" s="2" customFormat="1">
      <c r="A96" s="39"/>
      <c r="B96" s="40"/>
      <c r="C96" s="41"/>
      <c r="D96" s="226" t="s">
        <v>158</v>
      </c>
      <c r="E96" s="41"/>
      <c r="F96" s="227" t="s">
        <v>159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82</v>
      </c>
    </row>
    <row r="97" s="13" customFormat="1">
      <c r="A97" s="13"/>
      <c r="B97" s="231"/>
      <c r="C97" s="232"/>
      <c r="D97" s="233" t="s">
        <v>160</v>
      </c>
      <c r="E97" s="234" t="s">
        <v>19</v>
      </c>
      <c r="F97" s="235" t="s">
        <v>161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160</v>
      </c>
      <c r="AU97" s="241" t="s">
        <v>82</v>
      </c>
      <c r="AV97" s="13" t="s">
        <v>80</v>
      </c>
      <c r="AW97" s="13" t="s">
        <v>35</v>
      </c>
      <c r="AX97" s="13" t="s">
        <v>73</v>
      </c>
      <c r="AY97" s="241" t="s">
        <v>149</v>
      </c>
    </row>
    <row r="98" s="13" customFormat="1">
      <c r="A98" s="13"/>
      <c r="B98" s="231"/>
      <c r="C98" s="232"/>
      <c r="D98" s="233" t="s">
        <v>160</v>
      </c>
      <c r="E98" s="234" t="s">
        <v>19</v>
      </c>
      <c r="F98" s="235" t="s">
        <v>162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160</v>
      </c>
      <c r="AU98" s="241" t="s">
        <v>82</v>
      </c>
      <c r="AV98" s="13" t="s">
        <v>80</v>
      </c>
      <c r="AW98" s="13" t="s">
        <v>35</v>
      </c>
      <c r="AX98" s="13" t="s">
        <v>73</v>
      </c>
      <c r="AY98" s="241" t="s">
        <v>149</v>
      </c>
    </row>
    <row r="99" s="14" customFormat="1">
      <c r="A99" s="14"/>
      <c r="B99" s="242"/>
      <c r="C99" s="243"/>
      <c r="D99" s="233" t="s">
        <v>160</v>
      </c>
      <c r="E99" s="244" t="s">
        <v>19</v>
      </c>
      <c r="F99" s="245" t="s">
        <v>163</v>
      </c>
      <c r="G99" s="243"/>
      <c r="H99" s="246">
        <v>47.200000000000003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160</v>
      </c>
      <c r="AU99" s="252" t="s">
        <v>82</v>
      </c>
      <c r="AV99" s="14" t="s">
        <v>82</v>
      </c>
      <c r="AW99" s="14" t="s">
        <v>35</v>
      </c>
      <c r="AX99" s="14" t="s">
        <v>73</v>
      </c>
      <c r="AY99" s="252" t="s">
        <v>149</v>
      </c>
    </row>
    <row r="100" s="15" customFormat="1">
      <c r="A100" s="15"/>
      <c r="B100" s="253"/>
      <c r="C100" s="254"/>
      <c r="D100" s="233" t="s">
        <v>160</v>
      </c>
      <c r="E100" s="255" t="s">
        <v>19</v>
      </c>
      <c r="F100" s="256" t="s">
        <v>164</v>
      </c>
      <c r="G100" s="254"/>
      <c r="H100" s="257">
        <v>47.200000000000003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3" t="s">
        <v>160</v>
      </c>
      <c r="AU100" s="263" t="s">
        <v>82</v>
      </c>
      <c r="AV100" s="15" t="s">
        <v>156</v>
      </c>
      <c r="AW100" s="15" t="s">
        <v>35</v>
      </c>
      <c r="AX100" s="15" t="s">
        <v>80</v>
      </c>
      <c r="AY100" s="263" t="s">
        <v>149</v>
      </c>
    </row>
    <row r="101" s="2" customFormat="1" ht="24.15" customHeight="1">
      <c r="A101" s="39"/>
      <c r="B101" s="40"/>
      <c r="C101" s="213" t="s">
        <v>82</v>
      </c>
      <c r="D101" s="213" t="s">
        <v>151</v>
      </c>
      <c r="E101" s="214" t="s">
        <v>165</v>
      </c>
      <c r="F101" s="215" t="s">
        <v>166</v>
      </c>
      <c r="G101" s="216" t="s">
        <v>154</v>
      </c>
      <c r="H101" s="217">
        <v>47.200000000000003</v>
      </c>
      <c r="I101" s="218"/>
      <c r="J101" s="219">
        <f>ROUND(I101*H101,2)</f>
        <v>0</v>
      </c>
      <c r="K101" s="215" t="s">
        <v>155</v>
      </c>
      <c r="L101" s="45"/>
      <c r="M101" s="220" t="s">
        <v>19</v>
      </c>
      <c r="N101" s="221" t="s">
        <v>44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156</v>
      </c>
      <c r="AT101" s="224" t="s">
        <v>151</v>
      </c>
      <c r="AU101" s="224" t="s">
        <v>82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156</v>
      </c>
      <c r="BM101" s="224" t="s">
        <v>167</v>
      </c>
    </row>
    <row r="102" s="2" customFormat="1">
      <c r="A102" s="39"/>
      <c r="B102" s="40"/>
      <c r="C102" s="41"/>
      <c r="D102" s="226" t="s">
        <v>158</v>
      </c>
      <c r="E102" s="41"/>
      <c r="F102" s="227" t="s">
        <v>168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82</v>
      </c>
    </row>
    <row r="103" s="13" customFormat="1">
      <c r="A103" s="13"/>
      <c r="B103" s="231"/>
      <c r="C103" s="232"/>
      <c r="D103" s="233" t="s">
        <v>160</v>
      </c>
      <c r="E103" s="234" t="s">
        <v>19</v>
      </c>
      <c r="F103" s="235" t="s">
        <v>161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160</v>
      </c>
      <c r="AU103" s="241" t="s">
        <v>82</v>
      </c>
      <c r="AV103" s="13" t="s">
        <v>80</v>
      </c>
      <c r="AW103" s="13" t="s">
        <v>35</v>
      </c>
      <c r="AX103" s="13" t="s">
        <v>73</v>
      </c>
      <c r="AY103" s="241" t="s">
        <v>149</v>
      </c>
    </row>
    <row r="104" s="13" customFormat="1">
      <c r="A104" s="13"/>
      <c r="B104" s="231"/>
      <c r="C104" s="232"/>
      <c r="D104" s="233" t="s">
        <v>160</v>
      </c>
      <c r="E104" s="234" t="s">
        <v>19</v>
      </c>
      <c r="F104" s="235" t="s">
        <v>162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160</v>
      </c>
      <c r="AU104" s="241" t="s">
        <v>82</v>
      </c>
      <c r="AV104" s="13" t="s">
        <v>80</v>
      </c>
      <c r="AW104" s="13" t="s">
        <v>35</v>
      </c>
      <c r="AX104" s="13" t="s">
        <v>73</v>
      </c>
      <c r="AY104" s="241" t="s">
        <v>149</v>
      </c>
    </row>
    <row r="105" s="14" customFormat="1">
      <c r="A105" s="14"/>
      <c r="B105" s="242"/>
      <c r="C105" s="243"/>
      <c r="D105" s="233" t="s">
        <v>160</v>
      </c>
      <c r="E105" s="244" t="s">
        <v>19</v>
      </c>
      <c r="F105" s="245" t="s">
        <v>163</v>
      </c>
      <c r="G105" s="243"/>
      <c r="H105" s="246">
        <v>47.200000000000003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160</v>
      </c>
      <c r="AU105" s="252" t="s">
        <v>82</v>
      </c>
      <c r="AV105" s="14" t="s">
        <v>82</v>
      </c>
      <c r="AW105" s="14" t="s">
        <v>35</v>
      </c>
      <c r="AX105" s="14" t="s">
        <v>73</v>
      </c>
      <c r="AY105" s="252" t="s">
        <v>149</v>
      </c>
    </row>
    <row r="106" s="15" customFormat="1">
      <c r="A106" s="15"/>
      <c r="B106" s="253"/>
      <c r="C106" s="254"/>
      <c r="D106" s="233" t="s">
        <v>160</v>
      </c>
      <c r="E106" s="255" t="s">
        <v>19</v>
      </c>
      <c r="F106" s="256" t="s">
        <v>164</v>
      </c>
      <c r="G106" s="254"/>
      <c r="H106" s="257">
        <v>47.200000000000003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3" t="s">
        <v>160</v>
      </c>
      <c r="AU106" s="263" t="s">
        <v>82</v>
      </c>
      <c r="AV106" s="15" t="s">
        <v>156</v>
      </c>
      <c r="AW106" s="15" t="s">
        <v>35</v>
      </c>
      <c r="AX106" s="15" t="s">
        <v>80</v>
      </c>
      <c r="AY106" s="263" t="s">
        <v>149</v>
      </c>
    </row>
    <row r="107" s="12" customFormat="1" ht="22.8" customHeight="1">
      <c r="A107" s="12"/>
      <c r="B107" s="197"/>
      <c r="C107" s="198"/>
      <c r="D107" s="199" t="s">
        <v>72</v>
      </c>
      <c r="E107" s="211" t="s">
        <v>169</v>
      </c>
      <c r="F107" s="211" t="s">
        <v>170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SUM(P108:P151)</f>
        <v>0</v>
      </c>
      <c r="Q107" s="205"/>
      <c r="R107" s="206">
        <f>SUM(R108:R151)</f>
        <v>0</v>
      </c>
      <c r="S107" s="205"/>
      <c r="T107" s="207">
        <f>SUM(T108:T151)</f>
        <v>7.3814240000000009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80</v>
      </c>
      <c r="AT107" s="209" t="s">
        <v>72</v>
      </c>
      <c r="AU107" s="209" t="s">
        <v>80</v>
      </c>
      <c r="AY107" s="208" t="s">
        <v>149</v>
      </c>
      <c r="BK107" s="210">
        <f>SUM(BK108:BK151)</f>
        <v>0</v>
      </c>
    </row>
    <row r="108" s="2" customFormat="1" ht="16.5" customHeight="1">
      <c r="A108" s="39"/>
      <c r="B108" s="40"/>
      <c r="C108" s="213" t="s">
        <v>171</v>
      </c>
      <c r="D108" s="213" t="s">
        <v>151</v>
      </c>
      <c r="E108" s="214" t="s">
        <v>172</v>
      </c>
      <c r="F108" s="215" t="s">
        <v>173</v>
      </c>
      <c r="G108" s="216" t="s">
        <v>174</v>
      </c>
      <c r="H108" s="217">
        <v>1.268</v>
      </c>
      <c r="I108" s="218"/>
      <c r="J108" s="219">
        <f>ROUND(I108*H108,2)</f>
        <v>0</v>
      </c>
      <c r="K108" s="215" t="s">
        <v>155</v>
      </c>
      <c r="L108" s="45"/>
      <c r="M108" s="220" t="s">
        <v>19</v>
      </c>
      <c r="N108" s="221" t="s">
        <v>44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2.3999999999999999</v>
      </c>
      <c r="T108" s="223">
        <f>S108*H108</f>
        <v>3.0432000000000001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156</v>
      </c>
      <c r="AT108" s="224" t="s">
        <v>151</v>
      </c>
      <c r="AU108" s="224" t="s">
        <v>82</v>
      </c>
      <c r="AY108" s="18" t="s">
        <v>149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80</v>
      </c>
      <c r="BK108" s="225">
        <f>ROUND(I108*H108,2)</f>
        <v>0</v>
      </c>
      <c r="BL108" s="18" t="s">
        <v>156</v>
      </c>
      <c r="BM108" s="224" t="s">
        <v>175</v>
      </c>
    </row>
    <row r="109" s="2" customFormat="1">
      <c r="A109" s="39"/>
      <c r="B109" s="40"/>
      <c r="C109" s="41"/>
      <c r="D109" s="226" t="s">
        <v>158</v>
      </c>
      <c r="E109" s="41"/>
      <c r="F109" s="227" t="s">
        <v>176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158</v>
      </c>
      <c r="AU109" s="18" t="s">
        <v>82</v>
      </c>
    </row>
    <row r="110" s="13" customFormat="1">
      <c r="A110" s="13"/>
      <c r="B110" s="231"/>
      <c r="C110" s="232"/>
      <c r="D110" s="233" t="s">
        <v>160</v>
      </c>
      <c r="E110" s="234" t="s">
        <v>19</v>
      </c>
      <c r="F110" s="235" t="s">
        <v>161</v>
      </c>
      <c r="G110" s="232"/>
      <c r="H110" s="234" t="s">
        <v>19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160</v>
      </c>
      <c r="AU110" s="241" t="s">
        <v>82</v>
      </c>
      <c r="AV110" s="13" t="s">
        <v>80</v>
      </c>
      <c r="AW110" s="13" t="s">
        <v>35</v>
      </c>
      <c r="AX110" s="13" t="s">
        <v>73</v>
      </c>
      <c r="AY110" s="241" t="s">
        <v>149</v>
      </c>
    </row>
    <row r="111" s="13" customFormat="1">
      <c r="A111" s="13"/>
      <c r="B111" s="231"/>
      <c r="C111" s="232"/>
      <c r="D111" s="233" t="s">
        <v>160</v>
      </c>
      <c r="E111" s="234" t="s">
        <v>19</v>
      </c>
      <c r="F111" s="235" t="s">
        <v>177</v>
      </c>
      <c r="G111" s="232"/>
      <c r="H111" s="234" t="s">
        <v>19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160</v>
      </c>
      <c r="AU111" s="241" t="s">
        <v>82</v>
      </c>
      <c r="AV111" s="13" t="s">
        <v>80</v>
      </c>
      <c r="AW111" s="13" t="s">
        <v>35</v>
      </c>
      <c r="AX111" s="13" t="s">
        <v>73</v>
      </c>
      <c r="AY111" s="241" t="s">
        <v>149</v>
      </c>
    </row>
    <row r="112" s="14" customFormat="1">
      <c r="A112" s="14"/>
      <c r="B112" s="242"/>
      <c r="C112" s="243"/>
      <c r="D112" s="233" t="s">
        <v>160</v>
      </c>
      <c r="E112" s="244" t="s">
        <v>19</v>
      </c>
      <c r="F112" s="245" t="s">
        <v>178</v>
      </c>
      <c r="G112" s="243"/>
      <c r="H112" s="246">
        <v>1.268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160</v>
      </c>
      <c r="AU112" s="252" t="s">
        <v>82</v>
      </c>
      <c r="AV112" s="14" t="s">
        <v>82</v>
      </c>
      <c r="AW112" s="14" t="s">
        <v>35</v>
      </c>
      <c r="AX112" s="14" t="s">
        <v>73</v>
      </c>
      <c r="AY112" s="252" t="s">
        <v>149</v>
      </c>
    </row>
    <row r="113" s="15" customFormat="1">
      <c r="A113" s="15"/>
      <c r="B113" s="253"/>
      <c r="C113" s="254"/>
      <c r="D113" s="233" t="s">
        <v>160</v>
      </c>
      <c r="E113" s="255" t="s">
        <v>19</v>
      </c>
      <c r="F113" s="256" t="s">
        <v>164</v>
      </c>
      <c r="G113" s="254"/>
      <c r="H113" s="257">
        <v>1.268</v>
      </c>
      <c r="I113" s="258"/>
      <c r="J113" s="254"/>
      <c r="K113" s="254"/>
      <c r="L113" s="259"/>
      <c r="M113" s="260"/>
      <c r="N113" s="261"/>
      <c r="O113" s="261"/>
      <c r="P113" s="261"/>
      <c r="Q113" s="261"/>
      <c r="R113" s="261"/>
      <c r="S113" s="261"/>
      <c r="T113" s="26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3" t="s">
        <v>160</v>
      </c>
      <c r="AU113" s="263" t="s">
        <v>82</v>
      </c>
      <c r="AV113" s="15" t="s">
        <v>156</v>
      </c>
      <c r="AW113" s="15" t="s">
        <v>35</v>
      </c>
      <c r="AX113" s="15" t="s">
        <v>80</v>
      </c>
      <c r="AY113" s="263" t="s">
        <v>149</v>
      </c>
    </row>
    <row r="114" s="2" customFormat="1" ht="21.75" customHeight="1">
      <c r="A114" s="39"/>
      <c r="B114" s="40"/>
      <c r="C114" s="213" t="s">
        <v>156</v>
      </c>
      <c r="D114" s="213" t="s">
        <v>151</v>
      </c>
      <c r="E114" s="214" t="s">
        <v>179</v>
      </c>
      <c r="F114" s="215" t="s">
        <v>180</v>
      </c>
      <c r="G114" s="216" t="s">
        <v>181</v>
      </c>
      <c r="H114" s="217">
        <v>4</v>
      </c>
      <c r="I114" s="218"/>
      <c r="J114" s="219">
        <f>ROUND(I114*H114,2)</f>
        <v>0</v>
      </c>
      <c r="K114" s="215" t="s">
        <v>155</v>
      </c>
      <c r="L114" s="45"/>
      <c r="M114" s="220" t="s">
        <v>19</v>
      </c>
      <c r="N114" s="221" t="s">
        <v>44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0.16500000000000001</v>
      </c>
      <c r="T114" s="223">
        <f>S114*H114</f>
        <v>0.66000000000000003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156</v>
      </c>
      <c r="AT114" s="224" t="s">
        <v>151</v>
      </c>
      <c r="AU114" s="224" t="s">
        <v>82</v>
      </c>
      <c r="AY114" s="18" t="s">
        <v>149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80</v>
      </c>
      <c r="BK114" s="225">
        <f>ROUND(I114*H114,2)</f>
        <v>0</v>
      </c>
      <c r="BL114" s="18" t="s">
        <v>156</v>
      </c>
      <c r="BM114" s="224" t="s">
        <v>182</v>
      </c>
    </row>
    <row r="115" s="2" customFormat="1">
      <c r="A115" s="39"/>
      <c r="B115" s="40"/>
      <c r="C115" s="41"/>
      <c r="D115" s="226" t="s">
        <v>158</v>
      </c>
      <c r="E115" s="41"/>
      <c r="F115" s="227" t="s">
        <v>183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82</v>
      </c>
    </row>
    <row r="116" s="13" customFormat="1">
      <c r="A116" s="13"/>
      <c r="B116" s="231"/>
      <c r="C116" s="232"/>
      <c r="D116" s="233" t="s">
        <v>160</v>
      </c>
      <c r="E116" s="234" t="s">
        <v>19</v>
      </c>
      <c r="F116" s="235" t="s">
        <v>184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160</v>
      </c>
      <c r="AU116" s="241" t="s">
        <v>82</v>
      </c>
      <c r="AV116" s="13" t="s">
        <v>80</v>
      </c>
      <c r="AW116" s="13" t="s">
        <v>35</v>
      </c>
      <c r="AX116" s="13" t="s">
        <v>73</v>
      </c>
      <c r="AY116" s="241" t="s">
        <v>149</v>
      </c>
    </row>
    <row r="117" s="13" customFormat="1">
      <c r="A117" s="13"/>
      <c r="B117" s="231"/>
      <c r="C117" s="232"/>
      <c r="D117" s="233" t="s">
        <v>160</v>
      </c>
      <c r="E117" s="234" t="s">
        <v>19</v>
      </c>
      <c r="F117" s="235" t="s">
        <v>185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160</v>
      </c>
      <c r="AU117" s="241" t="s">
        <v>82</v>
      </c>
      <c r="AV117" s="13" t="s">
        <v>80</v>
      </c>
      <c r="AW117" s="13" t="s">
        <v>35</v>
      </c>
      <c r="AX117" s="13" t="s">
        <v>73</v>
      </c>
      <c r="AY117" s="241" t="s">
        <v>149</v>
      </c>
    </row>
    <row r="118" s="14" customFormat="1">
      <c r="A118" s="14"/>
      <c r="B118" s="242"/>
      <c r="C118" s="243"/>
      <c r="D118" s="233" t="s">
        <v>160</v>
      </c>
      <c r="E118" s="244" t="s">
        <v>19</v>
      </c>
      <c r="F118" s="245" t="s">
        <v>156</v>
      </c>
      <c r="G118" s="243"/>
      <c r="H118" s="246">
        <v>4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160</v>
      </c>
      <c r="AU118" s="252" t="s">
        <v>82</v>
      </c>
      <c r="AV118" s="14" t="s">
        <v>82</v>
      </c>
      <c r="AW118" s="14" t="s">
        <v>35</v>
      </c>
      <c r="AX118" s="14" t="s">
        <v>73</v>
      </c>
      <c r="AY118" s="252" t="s">
        <v>149</v>
      </c>
    </row>
    <row r="119" s="15" customFormat="1">
      <c r="A119" s="15"/>
      <c r="B119" s="253"/>
      <c r="C119" s="254"/>
      <c r="D119" s="233" t="s">
        <v>160</v>
      </c>
      <c r="E119" s="255" t="s">
        <v>19</v>
      </c>
      <c r="F119" s="256" t="s">
        <v>164</v>
      </c>
      <c r="G119" s="254"/>
      <c r="H119" s="257">
        <v>4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3" t="s">
        <v>160</v>
      </c>
      <c r="AU119" s="263" t="s">
        <v>82</v>
      </c>
      <c r="AV119" s="15" t="s">
        <v>156</v>
      </c>
      <c r="AW119" s="15" t="s">
        <v>35</v>
      </c>
      <c r="AX119" s="15" t="s">
        <v>80</v>
      </c>
      <c r="AY119" s="263" t="s">
        <v>149</v>
      </c>
    </row>
    <row r="120" s="2" customFormat="1" ht="21.75" customHeight="1">
      <c r="A120" s="39"/>
      <c r="B120" s="40"/>
      <c r="C120" s="213" t="s">
        <v>186</v>
      </c>
      <c r="D120" s="213" t="s">
        <v>151</v>
      </c>
      <c r="E120" s="214" t="s">
        <v>187</v>
      </c>
      <c r="F120" s="215" t="s">
        <v>188</v>
      </c>
      <c r="G120" s="216" t="s">
        <v>181</v>
      </c>
      <c r="H120" s="217">
        <v>18</v>
      </c>
      <c r="I120" s="218"/>
      <c r="J120" s="219">
        <f>ROUND(I120*H120,2)</f>
        <v>0</v>
      </c>
      <c r="K120" s="215" t="s">
        <v>155</v>
      </c>
      <c r="L120" s="45"/>
      <c r="M120" s="220" t="s">
        <v>19</v>
      </c>
      <c r="N120" s="221" t="s">
        <v>44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0.0080000000000000002</v>
      </c>
      <c r="T120" s="223">
        <f>S120*H120</f>
        <v>0.14400000000000002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156</v>
      </c>
      <c r="AT120" s="224" t="s">
        <v>151</v>
      </c>
      <c r="AU120" s="224" t="s">
        <v>82</v>
      </c>
      <c r="AY120" s="18" t="s">
        <v>149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80</v>
      </c>
      <c r="BK120" s="225">
        <f>ROUND(I120*H120,2)</f>
        <v>0</v>
      </c>
      <c r="BL120" s="18" t="s">
        <v>156</v>
      </c>
      <c r="BM120" s="224" t="s">
        <v>189</v>
      </c>
    </row>
    <row r="121" s="2" customFormat="1">
      <c r="A121" s="39"/>
      <c r="B121" s="40"/>
      <c r="C121" s="41"/>
      <c r="D121" s="226" t="s">
        <v>158</v>
      </c>
      <c r="E121" s="41"/>
      <c r="F121" s="227" t="s">
        <v>190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158</v>
      </c>
      <c r="AU121" s="18" t="s">
        <v>82</v>
      </c>
    </row>
    <row r="122" s="13" customFormat="1">
      <c r="A122" s="13"/>
      <c r="B122" s="231"/>
      <c r="C122" s="232"/>
      <c r="D122" s="233" t="s">
        <v>160</v>
      </c>
      <c r="E122" s="234" t="s">
        <v>19</v>
      </c>
      <c r="F122" s="235" t="s">
        <v>184</v>
      </c>
      <c r="G122" s="232"/>
      <c r="H122" s="234" t="s">
        <v>19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160</v>
      </c>
      <c r="AU122" s="241" t="s">
        <v>82</v>
      </c>
      <c r="AV122" s="13" t="s">
        <v>80</v>
      </c>
      <c r="AW122" s="13" t="s">
        <v>35</v>
      </c>
      <c r="AX122" s="13" t="s">
        <v>73</v>
      </c>
      <c r="AY122" s="241" t="s">
        <v>149</v>
      </c>
    </row>
    <row r="123" s="13" customFormat="1">
      <c r="A123" s="13"/>
      <c r="B123" s="231"/>
      <c r="C123" s="232"/>
      <c r="D123" s="233" t="s">
        <v>160</v>
      </c>
      <c r="E123" s="234" t="s">
        <v>19</v>
      </c>
      <c r="F123" s="235" t="s">
        <v>191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160</v>
      </c>
      <c r="AU123" s="241" t="s">
        <v>82</v>
      </c>
      <c r="AV123" s="13" t="s">
        <v>80</v>
      </c>
      <c r="AW123" s="13" t="s">
        <v>35</v>
      </c>
      <c r="AX123" s="13" t="s">
        <v>73</v>
      </c>
      <c r="AY123" s="241" t="s">
        <v>149</v>
      </c>
    </row>
    <row r="124" s="14" customFormat="1">
      <c r="A124" s="14"/>
      <c r="B124" s="242"/>
      <c r="C124" s="243"/>
      <c r="D124" s="233" t="s">
        <v>160</v>
      </c>
      <c r="E124" s="244" t="s">
        <v>19</v>
      </c>
      <c r="F124" s="245" t="s">
        <v>192</v>
      </c>
      <c r="G124" s="243"/>
      <c r="H124" s="246">
        <v>18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160</v>
      </c>
      <c r="AU124" s="252" t="s">
        <v>82</v>
      </c>
      <c r="AV124" s="14" t="s">
        <v>82</v>
      </c>
      <c r="AW124" s="14" t="s">
        <v>35</v>
      </c>
      <c r="AX124" s="14" t="s">
        <v>73</v>
      </c>
      <c r="AY124" s="252" t="s">
        <v>149</v>
      </c>
    </row>
    <row r="125" s="15" customFormat="1">
      <c r="A125" s="15"/>
      <c r="B125" s="253"/>
      <c r="C125" s="254"/>
      <c r="D125" s="233" t="s">
        <v>160</v>
      </c>
      <c r="E125" s="255" t="s">
        <v>19</v>
      </c>
      <c r="F125" s="256" t="s">
        <v>164</v>
      </c>
      <c r="G125" s="254"/>
      <c r="H125" s="257">
        <v>18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160</v>
      </c>
      <c r="AU125" s="263" t="s">
        <v>82</v>
      </c>
      <c r="AV125" s="15" t="s">
        <v>156</v>
      </c>
      <c r="AW125" s="15" t="s">
        <v>35</v>
      </c>
      <c r="AX125" s="15" t="s">
        <v>80</v>
      </c>
      <c r="AY125" s="263" t="s">
        <v>149</v>
      </c>
    </row>
    <row r="126" s="2" customFormat="1" ht="16.5" customHeight="1">
      <c r="A126" s="39"/>
      <c r="B126" s="40"/>
      <c r="C126" s="213" t="s">
        <v>193</v>
      </c>
      <c r="D126" s="213" t="s">
        <v>151</v>
      </c>
      <c r="E126" s="214" t="s">
        <v>194</v>
      </c>
      <c r="F126" s="215" t="s">
        <v>195</v>
      </c>
      <c r="G126" s="216" t="s">
        <v>154</v>
      </c>
      <c r="H126" s="217">
        <v>45.200000000000003</v>
      </c>
      <c r="I126" s="218"/>
      <c r="J126" s="219">
        <f>ROUND(I126*H126,2)</f>
        <v>0</v>
      </c>
      <c r="K126" s="215" t="s">
        <v>155</v>
      </c>
      <c r="L126" s="45"/>
      <c r="M126" s="220" t="s">
        <v>19</v>
      </c>
      <c r="N126" s="221" t="s">
        <v>44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0.0092499999999999995</v>
      </c>
      <c r="T126" s="223">
        <f>S126*H126</f>
        <v>0.41810000000000003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156</v>
      </c>
      <c r="AT126" s="224" t="s">
        <v>151</v>
      </c>
      <c r="AU126" s="224" t="s">
        <v>82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156</v>
      </c>
      <c r="BM126" s="224" t="s">
        <v>196</v>
      </c>
    </row>
    <row r="127" s="2" customFormat="1">
      <c r="A127" s="39"/>
      <c r="B127" s="40"/>
      <c r="C127" s="41"/>
      <c r="D127" s="226" t="s">
        <v>158</v>
      </c>
      <c r="E127" s="41"/>
      <c r="F127" s="227" t="s">
        <v>197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82</v>
      </c>
    </row>
    <row r="128" s="13" customFormat="1">
      <c r="A128" s="13"/>
      <c r="B128" s="231"/>
      <c r="C128" s="232"/>
      <c r="D128" s="233" t="s">
        <v>160</v>
      </c>
      <c r="E128" s="234" t="s">
        <v>19</v>
      </c>
      <c r="F128" s="235" t="s">
        <v>161</v>
      </c>
      <c r="G128" s="232"/>
      <c r="H128" s="234" t="s">
        <v>19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160</v>
      </c>
      <c r="AU128" s="241" t="s">
        <v>82</v>
      </c>
      <c r="AV128" s="13" t="s">
        <v>80</v>
      </c>
      <c r="AW128" s="13" t="s">
        <v>35</v>
      </c>
      <c r="AX128" s="13" t="s">
        <v>73</v>
      </c>
      <c r="AY128" s="241" t="s">
        <v>149</v>
      </c>
    </row>
    <row r="129" s="13" customFormat="1">
      <c r="A129" s="13"/>
      <c r="B129" s="231"/>
      <c r="C129" s="232"/>
      <c r="D129" s="233" t="s">
        <v>160</v>
      </c>
      <c r="E129" s="234" t="s">
        <v>19</v>
      </c>
      <c r="F129" s="235" t="s">
        <v>191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160</v>
      </c>
      <c r="AU129" s="241" t="s">
        <v>82</v>
      </c>
      <c r="AV129" s="13" t="s">
        <v>80</v>
      </c>
      <c r="AW129" s="13" t="s">
        <v>35</v>
      </c>
      <c r="AX129" s="13" t="s">
        <v>73</v>
      </c>
      <c r="AY129" s="241" t="s">
        <v>149</v>
      </c>
    </row>
    <row r="130" s="14" customFormat="1">
      <c r="A130" s="14"/>
      <c r="B130" s="242"/>
      <c r="C130" s="243"/>
      <c r="D130" s="233" t="s">
        <v>160</v>
      </c>
      <c r="E130" s="244" t="s">
        <v>19</v>
      </c>
      <c r="F130" s="245" t="s">
        <v>198</v>
      </c>
      <c r="G130" s="243"/>
      <c r="H130" s="246">
        <v>38.700000000000003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160</v>
      </c>
      <c r="AU130" s="252" t="s">
        <v>82</v>
      </c>
      <c r="AV130" s="14" t="s">
        <v>82</v>
      </c>
      <c r="AW130" s="14" t="s">
        <v>35</v>
      </c>
      <c r="AX130" s="14" t="s">
        <v>73</v>
      </c>
      <c r="AY130" s="252" t="s">
        <v>149</v>
      </c>
    </row>
    <row r="131" s="13" customFormat="1">
      <c r="A131" s="13"/>
      <c r="B131" s="231"/>
      <c r="C131" s="232"/>
      <c r="D131" s="233" t="s">
        <v>160</v>
      </c>
      <c r="E131" s="234" t="s">
        <v>19</v>
      </c>
      <c r="F131" s="235" t="s">
        <v>185</v>
      </c>
      <c r="G131" s="232"/>
      <c r="H131" s="234" t="s">
        <v>19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160</v>
      </c>
      <c r="AU131" s="241" t="s">
        <v>82</v>
      </c>
      <c r="AV131" s="13" t="s">
        <v>80</v>
      </c>
      <c r="AW131" s="13" t="s">
        <v>35</v>
      </c>
      <c r="AX131" s="13" t="s">
        <v>73</v>
      </c>
      <c r="AY131" s="241" t="s">
        <v>149</v>
      </c>
    </row>
    <row r="132" s="14" customFormat="1">
      <c r="A132" s="14"/>
      <c r="B132" s="242"/>
      <c r="C132" s="243"/>
      <c r="D132" s="233" t="s">
        <v>160</v>
      </c>
      <c r="E132" s="244" t="s">
        <v>19</v>
      </c>
      <c r="F132" s="245" t="s">
        <v>199</v>
      </c>
      <c r="G132" s="243"/>
      <c r="H132" s="246">
        <v>6.5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160</v>
      </c>
      <c r="AU132" s="252" t="s">
        <v>82</v>
      </c>
      <c r="AV132" s="14" t="s">
        <v>82</v>
      </c>
      <c r="AW132" s="14" t="s">
        <v>35</v>
      </c>
      <c r="AX132" s="14" t="s">
        <v>73</v>
      </c>
      <c r="AY132" s="252" t="s">
        <v>149</v>
      </c>
    </row>
    <row r="133" s="15" customFormat="1">
      <c r="A133" s="15"/>
      <c r="B133" s="253"/>
      <c r="C133" s="254"/>
      <c r="D133" s="233" t="s">
        <v>160</v>
      </c>
      <c r="E133" s="255" t="s">
        <v>19</v>
      </c>
      <c r="F133" s="256" t="s">
        <v>164</v>
      </c>
      <c r="G133" s="254"/>
      <c r="H133" s="257">
        <v>45.200000000000003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160</v>
      </c>
      <c r="AU133" s="263" t="s">
        <v>82</v>
      </c>
      <c r="AV133" s="15" t="s">
        <v>156</v>
      </c>
      <c r="AW133" s="15" t="s">
        <v>35</v>
      </c>
      <c r="AX133" s="15" t="s">
        <v>80</v>
      </c>
      <c r="AY133" s="263" t="s">
        <v>149</v>
      </c>
    </row>
    <row r="134" s="2" customFormat="1" ht="16.5" customHeight="1">
      <c r="A134" s="39"/>
      <c r="B134" s="40"/>
      <c r="C134" s="213" t="s">
        <v>200</v>
      </c>
      <c r="D134" s="213" t="s">
        <v>151</v>
      </c>
      <c r="E134" s="214" t="s">
        <v>201</v>
      </c>
      <c r="F134" s="215" t="s">
        <v>202</v>
      </c>
      <c r="G134" s="216" t="s">
        <v>203</v>
      </c>
      <c r="H134" s="217">
        <v>47.213999999999999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44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0.066000000000000003</v>
      </c>
      <c r="T134" s="223">
        <f>S134*H134</f>
        <v>3.1161240000000001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82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156</v>
      </c>
      <c r="BM134" s="224" t="s">
        <v>204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205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82</v>
      </c>
    </row>
    <row r="136" s="13" customFormat="1">
      <c r="A136" s="13"/>
      <c r="B136" s="231"/>
      <c r="C136" s="232"/>
      <c r="D136" s="233" t="s">
        <v>160</v>
      </c>
      <c r="E136" s="234" t="s">
        <v>19</v>
      </c>
      <c r="F136" s="235" t="s">
        <v>191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160</v>
      </c>
      <c r="AU136" s="241" t="s">
        <v>82</v>
      </c>
      <c r="AV136" s="13" t="s">
        <v>80</v>
      </c>
      <c r="AW136" s="13" t="s">
        <v>35</v>
      </c>
      <c r="AX136" s="13" t="s">
        <v>73</v>
      </c>
      <c r="AY136" s="241" t="s">
        <v>149</v>
      </c>
    </row>
    <row r="137" s="14" customFormat="1">
      <c r="A137" s="14"/>
      <c r="B137" s="242"/>
      <c r="C137" s="243"/>
      <c r="D137" s="233" t="s">
        <v>160</v>
      </c>
      <c r="E137" s="244" t="s">
        <v>19</v>
      </c>
      <c r="F137" s="245" t="s">
        <v>206</v>
      </c>
      <c r="G137" s="243"/>
      <c r="H137" s="246">
        <v>1.6770000000000001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160</v>
      </c>
      <c r="AU137" s="252" t="s">
        <v>82</v>
      </c>
      <c r="AV137" s="14" t="s">
        <v>82</v>
      </c>
      <c r="AW137" s="14" t="s">
        <v>35</v>
      </c>
      <c r="AX137" s="14" t="s">
        <v>73</v>
      </c>
      <c r="AY137" s="252" t="s">
        <v>149</v>
      </c>
    </row>
    <row r="138" s="14" customFormat="1">
      <c r="A138" s="14"/>
      <c r="B138" s="242"/>
      <c r="C138" s="243"/>
      <c r="D138" s="233" t="s">
        <v>160</v>
      </c>
      <c r="E138" s="244" t="s">
        <v>19</v>
      </c>
      <c r="F138" s="245" t="s">
        <v>207</v>
      </c>
      <c r="G138" s="243"/>
      <c r="H138" s="246">
        <v>1.032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160</v>
      </c>
      <c r="AU138" s="252" t="s">
        <v>82</v>
      </c>
      <c r="AV138" s="14" t="s">
        <v>82</v>
      </c>
      <c r="AW138" s="14" t="s">
        <v>35</v>
      </c>
      <c r="AX138" s="14" t="s">
        <v>73</v>
      </c>
      <c r="AY138" s="252" t="s">
        <v>149</v>
      </c>
    </row>
    <row r="139" s="14" customFormat="1">
      <c r="A139" s="14"/>
      <c r="B139" s="242"/>
      <c r="C139" s="243"/>
      <c r="D139" s="233" t="s">
        <v>160</v>
      </c>
      <c r="E139" s="244" t="s">
        <v>19</v>
      </c>
      <c r="F139" s="245" t="s">
        <v>208</v>
      </c>
      <c r="G139" s="243"/>
      <c r="H139" s="246">
        <v>21.93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160</v>
      </c>
      <c r="AU139" s="252" t="s">
        <v>82</v>
      </c>
      <c r="AV139" s="14" t="s">
        <v>82</v>
      </c>
      <c r="AW139" s="14" t="s">
        <v>35</v>
      </c>
      <c r="AX139" s="14" t="s">
        <v>73</v>
      </c>
      <c r="AY139" s="252" t="s">
        <v>149</v>
      </c>
    </row>
    <row r="140" s="14" customFormat="1">
      <c r="A140" s="14"/>
      <c r="B140" s="242"/>
      <c r="C140" s="243"/>
      <c r="D140" s="233" t="s">
        <v>160</v>
      </c>
      <c r="E140" s="244" t="s">
        <v>19</v>
      </c>
      <c r="F140" s="245" t="s">
        <v>209</v>
      </c>
      <c r="G140" s="243"/>
      <c r="H140" s="246">
        <v>10.965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160</v>
      </c>
      <c r="AU140" s="252" t="s">
        <v>82</v>
      </c>
      <c r="AV140" s="14" t="s">
        <v>82</v>
      </c>
      <c r="AW140" s="14" t="s">
        <v>35</v>
      </c>
      <c r="AX140" s="14" t="s">
        <v>73</v>
      </c>
      <c r="AY140" s="252" t="s">
        <v>149</v>
      </c>
    </row>
    <row r="141" s="14" customFormat="1">
      <c r="A141" s="14"/>
      <c r="B141" s="242"/>
      <c r="C141" s="243"/>
      <c r="D141" s="233" t="s">
        <v>160</v>
      </c>
      <c r="E141" s="244" t="s">
        <v>19</v>
      </c>
      <c r="F141" s="245" t="s">
        <v>210</v>
      </c>
      <c r="G141" s="243"/>
      <c r="H141" s="246">
        <v>11.609999999999999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160</v>
      </c>
      <c r="AU141" s="252" t="s">
        <v>82</v>
      </c>
      <c r="AV141" s="14" t="s">
        <v>82</v>
      </c>
      <c r="AW141" s="14" t="s">
        <v>35</v>
      </c>
      <c r="AX141" s="14" t="s">
        <v>73</v>
      </c>
      <c r="AY141" s="252" t="s">
        <v>149</v>
      </c>
    </row>
    <row r="142" s="15" customFormat="1">
      <c r="A142" s="15"/>
      <c r="B142" s="253"/>
      <c r="C142" s="254"/>
      <c r="D142" s="233" t="s">
        <v>160</v>
      </c>
      <c r="E142" s="255" t="s">
        <v>19</v>
      </c>
      <c r="F142" s="256" t="s">
        <v>164</v>
      </c>
      <c r="G142" s="254"/>
      <c r="H142" s="257">
        <v>47.213999999999999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160</v>
      </c>
      <c r="AU142" s="263" t="s">
        <v>82</v>
      </c>
      <c r="AV142" s="15" t="s">
        <v>156</v>
      </c>
      <c r="AW142" s="15" t="s">
        <v>35</v>
      </c>
      <c r="AX142" s="15" t="s">
        <v>80</v>
      </c>
      <c r="AY142" s="263" t="s">
        <v>149</v>
      </c>
    </row>
    <row r="143" s="2" customFormat="1" ht="16.5" customHeight="1">
      <c r="A143" s="39"/>
      <c r="B143" s="40"/>
      <c r="C143" s="213" t="s">
        <v>211</v>
      </c>
      <c r="D143" s="213" t="s">
        <v>151</v>
      </c>
      <c r="E143" s="214" t="s">
        <v>212</v>
      </c>
      <c r="F143" s="215" t="s">
        <v>213</v>
      </c>
      <c r="G143" s="216" t="s">
        <v>203</v>
      </c>
      <c r="H143" s="217">
        <v>47.213999999999999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44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82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80</v>
      </c>
      <c r="BK143" s="225">
        <f>ROUND(I143*H143,2)</f>
        <v>0</v>
      </c>
      <c r="BL143" s="18" t="s">
        <v>156</v>
      </c>
      <c r="BM143" s="224" t="s">
        <v>214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215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82</v>
      </c>
    </row>
    <row r="145" s="13" customFormat="1">
      <c r="A145" s="13"/>
      <c r="B145" s="231"/>
      <c r="C145" s="232"/>
      <c r="D145" s="233" t="s">
        <v>160</v>
      </c>
      <c r="E145" s="234" t="s">
        <v>19</v>
      </c>
      <c r="F145" s="235" t="s">
        <v>191</v>
      </c>
      <c r="G145" s="232"/>
      <c r="H145" s="234" t="s">
        <v>19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160</v>
      </c>
      <c r="AU145" s="241" t="s">
        <v>82</v>
      </c>
      <c r="AV145" s="13" t="s">
        <v>80</v>
      </c>
      <c r="AW145" s="13" t="s">
        <v>35</v>
      </c>
      <c r="AX145" s="13" t="s">
        <v>73</v>
      </c>
      <c r="AY145" s="241" t="s">
        <v>149</v>
      </c>
    </row>
    <row r="146" s="14" customFormat="1">
      <c r="A146" s="14"/>
      <c r="B146" s="242"/>
      <c r="C146" s="243"/>
      <c r="D146" s="233" t="s">
        <v>160</v>
      </c>
      <c r="E146" s="244" t="s">
        <v>19</v>
      </c>
      <c r="F146" s="245" t="s">
        <v>206</v>
      </c>
      <c r="G146" s="243"/>
      <c r="H146" s="246">
        <v>1.6770000000000001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160</v>
      </c>
      <c r="AU146" s="252" t="s">
        <v>82</v>
      </c>
      <c r="AV146" s="14" t="s">
        <v>82</v>
      </c>
      <c r="AW146" s="14" t="s">
        <v>35</v>
      </c>
      <c r="AX146" s="14" t="s">
        <v>73</v>
      </c>
      <c r="AY146" s="252" t="s">
        <v>149</v>
      </c>
    </row>
    <row r="147" s="14" customFormat="1">
      <c r="A147" s="14"/>
      <c r="B147" s="242"/>
      <c r="C147" s="243"/>
      <c r="D147" s="233" t="s">
        <v>160</v>
      </c>
      <c r="E147" s="244" t="s">
        <v>19</v>
      </c>
      <c r="F147" s="245" t="s">
        <v>207</v>
      </c>
      <c r="G147" s="243"/>
      <c r="H147" s="246">
        <v>1.032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160</v>
      </c>
      <c r="AU147" s="252" t="s">
        <v>82</v>
      </c>
      <c r="AV147" s="14" t="s">
        <v>82</v>
      </c>
      <c r="AW147" s="14" t="s">
        <v>35</v>
      </c>
      <c r="AX147" s="14" t="s">
        <v>73</v>
      </c>
      <c r="AY147" s="252" t="s">
        <v>149</v>
      </c>
    </row>
    <row r="148" s="14" customFormat="1">
      <c r="A148" s="14"/>
      <c r="B148" s="242"/>
      <c r="C148" s="243"/>
      <c r="D148" s="233" t="s">
        <v>160</v>
      </c>
      <c r="E148" s="244" t="s">
        <v>19</v>
      </c>
      <c r="F148" s="245" t="s">
        <v>208</v>
      </c>
      <c r="G148" s="243"/>
      <c r="H148" s="246">
        <v>21.93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160</v>
      </c>
      <c r="AU148" s="252" t="s">
        <v>82</v>
      </c>
      <c r="AV148" s="14" t="s">
        <v>82</v>
      </c>
      <c r="AW148" s="14" t="s">
        <v>35</v>
      </c>
      <c r="AX148" s="14" t="s">
        <v>73</v>
      </c>
      <c r="AY148" s="252" t="s">
        <v>149</v>
      </c>
    </row>
    <row r="149" s="14" customFormat="1">
      <c r="A149" s="14"/>
      <c r="B149" s="242"/>
      <c r="C149" s="243"/>
      <c r="D149" s="233" t="s">
        <v>160</v>
      </c>
      <c r="E149" s="244" t="s">
        <v>19</v>
      </c>
      <c r="F149" s="245" t="s">
        <v>209</v>
      </c>
      <c r="G149" s="243"/>
      <c r="H149" s="246">
        <v>10.965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160</v>
      </c>
      <c r="AU149" s="252" t="s">
        <v>82</v>
      </c>
      <c r="AV149" s="14" t="s">
        <v>82</v>
      </c>
      <c r="AW149" s="14" t="s">
        <v>35</v>
      </c>
      <c r="AX149" s="14" t="s">
        <v>73</v>
      </c>
      <c r="AY149" s="252" t="s">
        <v>149</v>
      </c>
    </row>
    <row r="150" s="14" customFormat="1">
      <c r="A150" s="14"/>
      <c r="B150" s="242"/>
      <c r="C150" s="243"/>
      <c r="D150" s="233" t="s">
        <v>160</v>
      </c>
      <c r="E150" s="244" t="s">
        <v>19</v>
      </c>
      <c r="F150" s="245" t="s">
        <v>210</v>
      </c>
      <c r="G150" s="243"/>
      <c r="H150" s="246">
        <v>11.609999999999999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160</v>
      </c>
      <c r="AU150" s="252" t="s">
        <v>82</v>
      </c>
      <c r="AV150" s="14" t="s">
        <v>82</v>
      </c>
      <c r="AW150" s="14" t="s">
        <v>35</v>
      </c>
      <c r="AX150" s="14" t="s">
        <v>73</v>
      </c>
      <c r="AY150" s="252" t="s">
        <v>149</v>
      </c>
    </row>
    <row r="151" s="15" customFormat="1">
      <c r="A151" s="15"/>
      <c r="B151" s="253"/>
      <c r="C151" s="254"/>
      <c r="D151" s="233" t="s">
        <v>160</v>
      </c>
      <c r="E151" s="255" t="s">
        <v>19</v>
      </c>
      <c r="F151" s="256" t="s">
        <v>164</v>
      </c>
      <c r="G151" s="254"/>
      <c r="H151" s="257">
        <v>47.213999999999999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160</v>
      </c>
      <c r="AU151" s="263" t="s">
        <v>82</v>
      </c>
      <c r="AV151" s="15" t="s">
        <v>156</v>
      </c>
      <c r="AW151" s="15" t="s">
        <v>35</v>
      </c>
      <c r="AX151" s="15" t="s">
        <v>80</v>
      </c>
      <c r="AY151" s="263" t="s">
        <v>149</v>
      </c>
    </row>
    <row r="152" s="12" customFormat="1" ht="22.8" customHeight="1">
      <c r="A152" s="12"/>
      <c r="B152" s="197"/>
      <c r="C152" s="198"/>
      <c r="D152" s="199" t="s">
        <v>72</v>
      </c>
      <c r="E152" s="211" t="s">
        <v>216</v>
      </c>
      <c r="F152" s="211" t="s">
        <v>217</v>
      </c>
      <c r="G152" s="198"/>
      <c r="H152" s="198"/>
      <c r="I152" s="201"/>
      <c r="J152" s="212">
        <f>BK152</f>
        <v>0</v>
      </c>
      <c r="K152" s="198"/>
      <c r="L152" s="203"/>
      <c r="M152" s="204"/>
      <c r="N152" s="205"/>
      <c r="O152" s="205"/>
      <c r="P152" s="206">
        <f>SUM(P153:P174)</f>
        <v>0</v>
      </c>
      <c r="Q152" s="205"/>
      <c r="R152" s="206">
        <f>SUM(R153:R174)</f>
        <v>0</v>
      </c>
      <c r="S152" s="205"/>
      <c r="T152" s="207">
        <f>SUM(T153:T174)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8" t="s">
        <v>80</v>
      </c>
      <c r="AT152" s="209" t="s">
        <v>72</v>
      </c>
      <c r="AU152" s="209" t="s">
        <v>80</v>
      </c>
      <c r="AY152" s="208" t="s">
        <v>149</v>
      </c>
      <c r="BK152" s="210">
        <f>SUM(BK153:BK174)</f>
        <v>0</v>
      </c>
    </row>
    <row r="153" s="2" customFormat="1" ht="21.75" customHeight="1">
      <c r="A153" s="39"/>
      <c r="B153" s="40"/>
      <c r="C153" s="213" t="s">
        <v>169</v>
      </c>
      <c r="D153" s="213" t="s">
        <v>151</v>
      </c>
      <c r="E153" s="214" t="s">
        <v>218</v>
      </c>
      <c r="F153" s="215" t="s">
        <v>219</v>
      </c>
      <c r="G153" s="216" t="s">
        <v>220</v>
      </c>
      <c r="H153" s="217">
        <v>7.3810000000000002</v>
      </c>
      <c r="I153" s="218"/>
      <c r="J153" s="219">
        <f>ROUND(I153*H153,2)</f>
        <v>0</v>
      </c>
      <c r="K153" s="215" t="s">
        <v>155</v>
      </c>
      <c r="L153" s="45"/>
      <c r="M153" s="220" t="s">
        <v>19</v>
      </c>
      <c r="N153" s="221" t="s">
        <v>44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156</v>
      </c>
      <c r="AT153" s="224" t="s">
        <v>151</v>
      </c>
      <c r="AU153" s="224" t="s">
        <v>82</v>
      </c>
      <c r="AY153" s="18" t="s">
        <v>149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80</v>
      </c>
      <c r="BK153" s="225">
        <f>ROUND(I153*H153,2)</f>
        <v>0</v>
      </c>
      <c r="BL153" s="18" t="s">
        <v>156</v>
      </c>
      <c r="BM153" s="224" t="s">
        <v>221</v>
      </c>
    </row>
    <row r="154" s="2" customFormat="1">
      <c r="A154" s="39"/>
      <c r="B154" s="40"/>
      <c r="C154" s="41"/>
      <c r="D154" s="226" t="s">
        <v>158</v>
      </c>
      <c r="E154" s="41"/>
      <c r="F154" s="227" t="s">
        <v>222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158</v>
      </c>
      <c r="AU154" s="18" t="s">
        <v>82</v>
      </c>
    </row>
    <row r="155" s="2" customFormat="1" ht="24.15" customHeight="1">
      <c r="A155" s="39"/>
      <c r="B155" s="40"/>
      <c r="C155" s="213" t="s">
        <v>223</v>
      </c>
      <c r="D155" s="213" t="s">
        <v>151</v>
      </c>
      <c r="E155" s="214" t="s">
        <v>224</v>
      </c>
      <c r="F155" s="215" t="s">
        <v>225</v>
      </c>
      <c r="G155" s="216" t="s">
        <v>220</v>
      </c>
      <c r="H155" s="217">
        <v>94.542000000000002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44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82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156</v>
      </c>
      <c r="BM155" s="224" t="s">
        <v>226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227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82</v>
      </c>
    </row>
    <row r="157" s="13" customFormat="1">
      <c r="A157" s="13"/>
      <c r="B157" s="231"/>
      <c r="C157" s="232"/>
      <c r="D157" s="233" t="s">
        <v>160</v>
      </c>
      <c r="E157" s="234" t="s">
        <v>19</v>
      </c>
      <c r="F157" s="235" t="s">
        <v>228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160</v>
      </c>
      <c r="AU157" s="241" t="s">
        <v>82</v>
      </c>
      <c r="AV157" s="13" t="s">
        <v>80</v>
      </c>
      <c r="AW157" s="13" t="s">
        <v>35</v>
      </c>
      <c r="AX157" s="13" t="s">
        <v>73</v>
      </c>
      <c r="AY157" s="241" t="s">
        <v>149</v>
      </c>
    </row>
    <row r="158" s="14" customFormat="1">
      <c r="A158" s="14"/>
      <c r="B158" s="242"/>
      <c r="C158" s="243"/>
      <c r="D158" s="233" t="s">
        <v>160</v>
      </c>
      <c r="E158" s="244" t="s">
        <v>19</v>
      </c>
      <c r="F158" s="245" t="s">
        <v>229</v>
      </c>
      <c r="G158" s="243"/>
      <c r="H158" s="246">
        <v>94.542000000000002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160</v>
      </c>
      <c r="AU158" s="252" t="s">
        <v>82</v>
      </c>
      <c r="AV158" s="14" t="s">
        <v>82</v>
      </c>
      <c r="AW158" s="14" t="s">
        <v>35</v>
      </c>
      <c r="AX158" s="14" t="s">
        <v>73</v>
      </c>
      <c r="AY158" s="252" t="s">
        <v>149</v>
      </c>
    </row>
    <row r="159" s="15" customFormat="1">
      <c r="A159" s="15"/>
      <c r="B159" s="253"/>
      <c r="C159" s="254"/>
      <c r="D159" s="233" t="s">
        <v>160</v>
      </c>
      <c r="E159" s="255" t="s">
        <v>19</v>
      </c>
      <c r="F159" s="256" t="s">
        <v>164</v>
      </c>
      <c r="G159" s="254"/>
      <c r="H159" s="257">
        <v>94.542000000000002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160</v>
      </c>
      <c r="AU159" s="263" t="s">
        <v>82</v>
      </c>
      <c r="AV159" s="15" t="s">
        <v>156</v>
      </c>
      <c r="AW159" s="15" t="s">
        <v>35</v>
      </c>
      <c r="AX159" s="15" t="s">
        <v>80</v>
      </c>
      <c r="AY159" s="263" t="s">
        <v>149</v>
      </c>
    </row>
    <row r="160" s="2" customFormat="1" ht="24.15" customHeight="1">
      <c r="A160" s="39"/>
      <c r="B160" s="40"/>
      <c r="C160" s="213" t="s">
        <v>230</v>
      </c>
      <c r="D160" s="213" t="s">
        <v>151</v>
      </c>
      <c r="E160" s="214" t="s">
        <v>231</v>
      </c>
      <c r="F160" s="215" t="s">
        <v>232</v>
      </c>
      <c r="G160" s="216" t="s">
        <v>220</v>
      </c>
      <c r="H160" s="217">
        <v>3.1160000000000001</v>
      </c>
      <c r="I160" s="218"/>
      <c r="J160" s="219">
        <f>ROUND(I160*H160,2)</f>
        <v>0</v>
      </c>
      <c r="K160" s="215" t="s">
        <v>155</v>
      </c>
      <c r="L160" s="45"/>
      <c r="M160" s="220" t="s">
        <v>19</v>
      </c>
      <c r="N160" s="221" t="s">
        <v>44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156</v>
      </c>
      <c r="AT160" s="224" t="s">
        <v>151</v>
      </c>
      <c r="AU160" s="224" t="s">
        <v>82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156</v>
      </c>
      <c r="BM160" s="224" t="s">
        <v>233</v>
      </c>
    </row>
    <row r="161" s="2" customFormat="1">
      <c r="A161" s="39"/>
      <c r="B161" s="40"/>
      <c r="C161" s="41"/>
      <c r="D161" s="226" t="s">
        <v>158</v>
      </c>
      <c r="E161" s="41"/>
      <c r="F161" s="227" t="s">
        <v>234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158</v>
      </c>
      <c r="AU161" s="18" t="s">
        <v>82</v>
      </c>
    </row>
    <row r="162" s="13" customFormat="1">
      <c r="A162" s="13"/>
      <c r="B162" s="231"/>
      <c r="C162" s="232"/>
      <c r="D162" s="233" t="s">
        <v>160</v>
      </c>
      <c r="E162" s="234" t="s">
        <v>19</v>
      </c>
      <c r="F162" s="235" t="s">
        <v>191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160</v>
      </c>
      <c r="AU162" s="241" t="s">
        <v>82</v>
      </c>
      <c r="AV162" s="13" t="s">
        <v>80</v>
      </c>
      <c r="AW162" s="13" t="s">
        <v>35</v>
      </c>
      <c r="AX162" s="13" t="s">
        <v>73</v>
      </c>
      <c r="AY162" s="241" t="s">
        <v>149</v>
      </c>
    </row>
    <row r="163" s="14" customFormat="1">
      <c r="A163" s="14"/>
      <c r="B163" s="242"/>
      <c r="C163" s="243"/>
      <c r="D163" s="233" t="s">
        <v>160</v>
      </c>
      <c r="E163" s="244" t="s">
        <v>19</v>
      </c>
      <c r="F163" s="245" t="s">
        <v>235</v>
      </c>
      <c r="G163" s="243"/>
      <c r="H163" s="246">
        <v>3.1160000000000001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160</v>
      </c>
      <c r="AU163" s="252" t="s">
        <v>82</v>
      </c>
      <c r="AV163" s="14" t="s">
        <v>82</v>
      </c>
      <c r="AW163" s="14" t="s">
        <v>35</v>
      </c>
      <c r="AX163" s="14" t="s">
        <v>73</v>
      </c>
      <c r="AY163" s="252" t="s">
        <v>149</v>
      </c>
    </row>
    <row r="164" s="15" customFormat="1">
      <c r="A164" s="15"/>
      <c r="B164" s="253"/>
      <c r="C164" s="254"/>
      <c r="D164" s="233" t="s">
        <v>160</v>
      </c>
      <c r="E164" s="255" t="s">
        <v>19</v>
      </c>
      <c r="F164" s="256" t="s">
        <v>164</v>
      </c>
      <c r="G164" s="254"/>
      <c r="H164" s="257">
        <v>3.1160000000000001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3" t="s">
        <v>160</v>
      </c>
      <c r="AU164" s="263" t="s">
        <v>82</v>
      </c>
      <c r="AV164" s="15" t="s">
        <v>156</v>
      </c>
      <c r="AW164" s="15" t="s">
        <v>35</v>
      </c>
      <c r="AX164" s="15" t="s">
        <v>80</v>
      </c>
      <c r="AY164" s="263" t="s">
        <v>149</v>
      </c>
    </row>
    <row r="165" s="2" customFormat="1" ht="24.15" customHeight="1">
      <c r="A165" s="39"/>
      <c r="B165" s="40"/>
      <c r="C165" s="213" t="s">
        <v>236</v>
      </c>
      <c r="D165" s="213" t="s">
        <v>151</v>
      </c>
      <c r="E165" s="214" t="s">
        <v>237</v>
      </c>
      <c r="F165" s="215" t="s">
        <v>238</v>
      </c>
      <c r="G165" s="216" t="s">
        <v>220</v>
      </c>
      <c r="H165" s="217">
        <v>3.7029999999999998</v>
      </c>
      <c r="I165" s="218"/>
      <c r="J165" s="219">
        <f>ROUND(I165*H165,2)</f>
        <v>0</v>
      </c>
      <c r="K165" s="215" t="s">
        <v>155</v>
      </c>
      <c r="L165" s="45"/>
      <c r="M165" s="220" t="s">
        <v>19</v>
      </c>
      <c r="N165" s="221" t="s">
        <v>44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156</v>
      </c>
      <c r="AT165" s="224" t="s">
        <v>151</v>
      </c>
      <c r="AU165" s="224" t="s">
        <v>82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156</v>
      </c>
      <c r="BM165" s="224" t="s">
        <v>239</v>
      </c>
    </row>
    <row r="166" s="2" customFormat="1">
      <c r="A166" s="39"/>
      <c r="B166" s="40"/>
      <c r="C166" s="41"/>
      <c r="D166" s="226" t="s">
        <v>158</v>
      </c>
      <c r="E166" s="41"/>
      <c r="F166" s="227" t="s">
        <v>240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158</v>
      </c>
      <c r="AU166" s="18" t="s">
        <v>82</v>
      </c>
    </row>
    <row r="167" s="13" customFormat="1">
      <c r="A167" s="13"/>
      <c r="B167" s="231"/>
      <c r="C167" s="232"/>
      <c r="D167" s="233" t="s">
        <v>160</v>
      </c>
      <c r="E167" s="234" t="s">
        <v>19</v>
      </c>
      <c r="F167" s="235" t="s">
        <v>185</v>
      </c>
      <c r="G167" s="232"/>
      <c r="H167" s="234" t="s">
        <v>19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160</v>
      </c>
      <c r="AU167" s="241" t="s">
        <v>82</v>
      </c>
      <c r="AV167" s="13" t="s">
        <v>80</v>
      </c>
      <c r="AW167" s="13" t="s">
        <v>35</v>
      </c>
      <c r="AX167" s="13" t="s">
        <v>73</v>
      </c>
      <c r="AY167" s="241" t="s">
        <v>149</v>
      </c>
    </row>
    <row r="168" s="14" customFormat="1">
      <c r="A168" s="14"/>
      <c r="B168" s="242"/>
      <c r="C168" s="243"/>
      <c r="D168" s="233" t="s">
        <v>160</v>
      </c>
      <c r="E168" s="244" t="s">
        <v>19</v>
      </c>
      <c r="F168" s="245" t="s">
        <v>241</v>
      </c>
      <c r="G168" s="243"/>
      <c r="H168" s="246">
        <v>3.7029999999999998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160</v>
      </c>
      <c r="AU168" s="252" t="s">
        <v>82</v>
      </c>
      <c r="AV168" s="14" t="s">
        <v>82</v>
      </c>
      <c r="AW168" s="14" t="s">
        <v>35</v>
      </c>
      <c r="AX168" s="14" t="s">
        <v>73</v>
      </c>
      <c r="AY168" s="252" t="s">
        <v>149</v>
      </c>
    </row>
    <row r="169" s="15" customFormat="1">
      <c r="A169" s="15"/>
      <c r="B169" s="253"/>
      <c r="C169" s="254"/>
      <c r="D169" s="233" t="s">
        <v>160</v>
      </c>
      <c r="E169" s="255" t="s">
        <v>19</v>
      </c>
      <c r="F169" s="256" t="s">
        <v>164</v>
      </c>
      <c r="G169" s="254"/>
      <c r="H169" s="257">
        <v>3.7029999999999998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3" t="s">
        <v>160</v>
      </c>
      <c r="AU169" s="263" t="s">
        <v>82</v>
      </c>
      <c r="AV169" s="15" t="s">
        <v>156</v>
      </c>
      <c r="AW169" s="15" t="s">
        <v>35</v>
      </c>
      <c r="AX169" s="15" t="s">
        <v>80</v>
      </c>
      <c r="AY169" s="263" t="s">
        <v>149</v>
      </c>
    </row>
    <row r="170" s="2" customFormat="1" ht="24.15" customHeight="1">
      <c r="A170" s="39"/>
      <c r="B170" s="40"/>
      <c r="C170" s="213" t="s">
        <v>242</v>
      </c>
      <c r="D170" s="213" t="s">
        <v>151</v>
      </c>
      <c r="E170" s="214" t="s">
        <v>243</v>
      </c>
      <c r="F170" s="215" t="s">
        <v>244</v>
      </c>
      <c r="G170" s="216" t="s">
        <v>220</v>
      </c>
      <c r="H170" s="217">
        <v>0.56200000000000006</v>
      </c>
      <c r="I170" s="218"/>
      <c r="J170" s="219">
        <f>ROUND(I170*H170,2)</f>
        <v>0</v>
      </c>
      <c r="K170" s="215" t="s">
        <v>155</v>
      </c>
      <c r="L170" s="45"/>
      <c r="M170" s="220" t="s">
        <v>19</v>
      </c>
      <c r="N170" s="221" t="s">
        <v>44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156</v>
      </c>
      <c r="AT170" s="224" t="s">
        <v>151</v>
      </c>
      <c r="AU170" s="224" t="s">
        <v>82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80</v>
      </c>
      <c r="BK170" s="225">
        <f>ROUND(I170*H170,2)</f>
        <v>0</v>
      </c>
      <c r="BL170" s="18" t="s">
        <v>156</v>
      </c>
      <c r="BM170" s="224" t="s">
        <v>245</v>
      </c>
    </row>
    <row r="171" s="2" customFormat="1">
      <c r="A171" s="39"/>
      <c r="B171" s="40"/>
      <c r="C171" s="41"/>
      <c r="D171" s="226" t="s">
        <v>158</v>
      </c>
      <c r="E171" s="41"/>
      <c r="F171" s="227" t="s">
        <v>246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158</v>
      </c>
      <c r="AU171" s="18" t="s">
        <v>82</v>
      </c>
    </row>
    <row r="172" s="13" customFormat="1">
      <c r="A172" s="13"/>
      <c r="B172" s="231"/>
      <c r="C172" s="232"/>
      <c r="D172" s="233" t="s">
        <v>160</v>
      </c>
      <c r="E172" s="234" t="s">
        <v>19</v>
      </c>
      <c r="F172" s="235" t="s">
        <v>162</v>
      </c>
      <c r="G172" s="232"/>
      <c r="H172" s="234" t="s">
        <v>19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160</v>
      </c>
      <c r="AU172" s="241" t="s">
        <v>82</v>
      </c>
      <c r="AV172" s="13" t="s">
        <v>80</v>
      </c>
      <c r="AW172" s="13" t="s">
        <v>35</v>
      </c>
      <c r="AX172" s="13" t="s">
        <v>73</v>
      </c>
      <c r="AY172" s="241" t="s">
        <v>149</v>
      </c>
    </row>
    <row r="173" s="14" customFormat="1">
      <c r="A173" s="14"/>
      <c r="B173" s="242"/>
      <c r="C173" s="243"/>
      <c r="D173" s="233" t="s">
        <v>160</v>
      </c>
      <c r="E173" s="244" t="s">
        <v>19</v>
      </c>
      <c r="F173" s="245" t="s">
        <v>247</v>
      </c>
      <c r="G173" s="243"/>
      <c r="H173" s="246">
        <v>0.56200000000000006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160</v>
      </c>
      <c r="AU173" s="252" t="s">
        <v>82</v>
      </c>
      <c r="AV173" s="14" t="s">
        <v>82</v>
      </c>
      <c r="AW173" s="14" t="s">
        <v>35</v>
      </c>
      <c r="AX173" s="14" t="s">
        <v>73</v>
      </c>
      <c r="AY173" s="252" t="s">
        <v>149</v>
      </c>
    </row>
    <row r="174" s="15" customFormat="1">
      <c r="A174" s="15"/>
      <c r="B174" s="253"/>
      <c r="C174" s="254"/>
      <c r="D174" s="233" t="s">
        <v>160</v>
      </c>
      <c r="E174" s="255" t="s">
        <v>19</v>
      </c>
      <c r="F174" s="256" t="s">
        <v>164</v>
      </c>
      <c r="G174" s="254"/>
      <c r="H174" s="257">
        <v>0.56200000000000006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3" t="s">
        <v>160</v>
      </c>
      <c r="AU174" s="263" t="s">
        <v>82</v>
      </c>
      <c r="AV174" s="15" t="s">
        <v>156</v>
      </c>
      <c r="AW174" s="15" t="s">
        <v>35</v>
      </c>
      <c r="AX174" s="15" t="s">
        <v>80</v>
      </c>
      <c r="AY174" s="263" t="s">
        <v>149</v>
      </c>
    </row>
    <row r="175" s="12" customFormat="1" ht="22.8" customHeight="1">
      <c r="A175" s="12"/>
      <c r="B175" s="197"/>
      <c r="C175" s="198"/>
      <c r="D175" s="199" t="s">
        <v>72</v>
      </c>
      <c r="E175" s="211" t="s">
        <v>248</v>
      </c>
      <c r="F175" s="211" t="s">
        <v>249</v>
      </c>
      <c r="G175" s="198"/>
      <c r="H175" s="198"/>
      <c r="I175" s="201"/>
      <c r="J175" s="212">
        <f>BK175</f>
        <v>0</v>
      </c>
      <c r="K175" s="198"/>
      <c r="L175" s="203"/>
      <c r="M175" s="204"/>
      <c r="N175" s="205"/>
      <c r="O175" s="205"/>
      <c r="P175" s="206">
        <f>SUM(P176:P177)</f>
        <v>0</v>
      </c>
      <c r="Q175" s="205"/>
      <c r="R175" s="206">
        <f>SUM(R176:R177)</f>
        <v>0</v>
      </c>
      <c r="S175" s="205"/>
      <c r="T175" s="207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80</v>
      </c>
      <c r="AT175" s="209" t="s">
        <v>72</v>
      </c>
      <c r="AU175" s="209" t="s">
        <v>80</v>
      </c>
      <c r="AY175" s="208" t="s">
        <v>149</v>
      </c>
      <c r="BK175" s="210">
        <f>SUM(BK176:BK177)</f>
        <v>0</v>
      </c>
    </row>
    <row r="176" s="2" customFormat="1" ht="33" customHeight="1">
      <c r="A176" s="39"/>
      <c r="B176" s="40"/>
      <c r="C176" s="213" t="s">
        <v>250</v>
      </c>
      <c r="D176" s="213" t="s">
        <v>151</v>
      </c>
      <c r="E176" s="214" t="s">
        <v>251</v>
      </c>
      <c r="F176" s="215" t="s">
        <v>252</v>
      </c>
      <c r="G176" s="216" t="s">
        <v>220</v>
      </c>
      <c r="H176" s="217">
        <v>0.0050000000000000001</v>
      </c>
      <c r="I176" s="218"/>
      <c r="J176" s="219">
        <f>ROUND(I176*H176,2)</f>
        <v>0</v>
      </c>
      <c r="K176" s="215" t="s">
        <v>155</v>
      </c>
      <c r="L176" s="45"/>
      <c r="M176" s="220" t="s">
        <v>19</v>
      </c>
      <c r="N176" s="221" t="s">
        <v>44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156</v>
      </c>
      <c r="AT176" s="224" t="s">
        <v>151</v>
      </c>
      <c r="AU176" s="224" t="s">
        <v>82</v>
      </c>
      <c r="AY176" s="18" t="s">
        <v>149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156</v>
      </c>
      <c r="BM176" s="224" t="s">
        <v>253</v>
      </c>
    </row>
    <row r="177" s="2" customFormat="1">
      <c r="A177" s="39"/>
      <c r="B177" s="40"/>
      <c r="C177" s="41"/>
      <c r="D177" s="226" t="s">
        <v>158</v>
      </c>
      <c r="E177" s="41"/>
      <c r="F177" s="227" t="s">
        <v>254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158</v>
      </c>
      <c r="AU177" s="18" t="s">
        <v>82</v>
      </c>
    </row>
    <row r="178" s="12" customFormat="1" ht="25.92" customHeight="1">
      <c r="A178" s="12"/>
      <c r="B178" s="197"/>
      <c r="C178" s="198"/>
      <c r="D178" s="199" t="s">
        <v>72</v>
      </c>
      <c r="E178" s="200" t="s">
        <v>255</v>
      </c>
      <c r="F178" s="200" t="s">
        <v>256</v>
      </c>
      <c r="G178" s="198"/>
      <c r="H178" s="198"/>
      <c r="I178" s="201"/>
      <c r="J178" s="202">
        <f>BK178</f>
        <v>0</v>
      </c>
      <c r="K178" s="198"/>
      <c r="L178" s="203"/>
      <c r="M178" s="204"/>
      <c r="N178" s="205"/>
      <c r="O178" s="205"/>
      <c r="P178" s="206">
        <f>SUM(P179:P181)</f>
        <v>0</v>
      </c>
      <c r="Q178" s="205"/>
      <c r="R178" s="206">
        <f>SUM(R179:R181)</f>
        <v>0</v>
      </c>
      <c r="S178" s="205"/>
      <c r="T178" s="207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156</v>
      </c>
      <c r="AT178" s="209" t="s">
        <v>72</v>
      </c>
      <c r="AU178" s="209" t="s">
        <v>73</v>
      </c>
      <c r="AY178" s="208" t="s">
        <v>149</v>
      </c>
      <c r="BK178" s="210">
        <f>SUM(BK179:BK181)</f>
        <v>0</v>
      </c>
    </row>
    <row r="179" s="2" customFormat="1" ht="16.5" customHeight="1">
      <c r="A179" s="39"/>
      <c r="B179" s="40"/>
      <c r="C179" s="213" t="s">
        <v>8</v>
      </c>
      <c r="D179" s="213" t="s">
        <v>151</v>
      </c>
      <c r="E179" s="214" t="s">
        <v>257</v>
      </c>
      <c r="F179" s="215" t="s">
        <v>258</v>
      </c>
      <c r="G179" s="216" t="s">
        <v>259</v>
      </c>
      <c r="H179" s="217">
        <v>1</v>
      </c>
      <c r="I179" s="218"/>
      <c r="J179" s="219">
        <f>ROUND(I179*H179,2)</f>
        <v>0</v>
      </c>
      <c r="K179" s="215" t="s">
        <v>19</v>
      </c>
      <c r="L179" s="45"/>
      <c r="M179" s="220" t="s">
        <v>19</v>
      </c>
      <c r="N179" s="221" t="s">
        <v>44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260</v>
      </c>
      <c r="AT179" s="224" t="s">
        <v>151</v>
      </c>
      <c r="AU179" s="224" t="s">
        <v>80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260</v>
      </c>
      <c r="BM179" s="224" t="s">
        <v>261</v>
      </c>
    </row>
    <row r="180" s="14" customFormat="1">
      <c r="A180" s="14"/>
      <c r="B180" s="242"/>
      <c r="C180" s="243"/>
      <c r="D180" s="233" t="s">
        <v>160</v>
      </c>
      <c r="E180" s="244" t="s">
        <v>19</v>
      </c>
      <c r="F180" s="245" t="s">
        <v>80</v>
      </c>
      <c r="G180" s="243"/>
      <c r="H180" s="246">
        <v>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160</v>
      </c>
      <c r="AU180" s="252" t="s">
        <v>80</v>
      </c>
      <c r="AV180" s="14" t="s">
        <v>82</v>
      </c>
      <c r="AW180" s="14" t="s">
        <v>35</v>
      </c>
      <c r="AX180" s="14" t="s">
        <v>73</v>
      </c>
      <c r="AY180" s="252" t="s">
        <v>149</v>
      </c>
    </row>
    <row r="181" s="15" customFormat="1">
      <c r="A181" s="15"/>
      <c r="B181" s="253"/>
      <c r="C181" s="254"/>
      <c r="D181" s="233" t="s">
        <v>160</v>
      </c>
      <c r="E181" s="255" t="s">
        <v>19</v>
      </c>
      <c r="F181" s="256" t="s">
        <v>164</v>
      </c>
      <c r="G181" s="254"/>
      <c r="H181" s="257">
        <v>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160</v>
      </c>
      <c r="AU181" s="263" t="s">
        <v>80</v>
      </c>
      <c r="AV181" s="15" t="s">
        <v>156</v>
      </c>
      <c r="AW181" s="15" t="s">
        <v>35</v>
      </c>
      <c r="AX181" s="15" t="s">
        <v>80</v>
      </c>
      <c r="AY181" s="263" t="s">
        <v>149</v>
      </c>
    </row>
    <row r="182" s="12" customFormat="1" ht="25.92" customHeight="1">
      <c r="A182" s="12"/>
      <c r="B182" s="197"/>
      <c r="C182" s="198"/>
      <c r="D182" s="199" t="s">
        <v>72</v>
      </c>
      <c r="E182" s="200" t="s">
        <v>262</v>
      </c>
      <c r="F182" s="200" t="s">
        <v>263</v>
      </c>
      <c r="G182" s="198"/>
      <c r="H182" s="198"/>
      <c r="I182" s="201"/>
      <c r="J182" s="202">
        <f>BK182</f>
        <v>0</v>
      </c>
      <c r="K182" s="198"/>
      <c r="L182" s="203"/>
      <c r="M182" s="204"/>
      <c r="N182" s="205"/>
      <c r="O182" s="205"/>
      <c r="P182" s="206">
        <f>P183</f>
        <v>0</v>
      </c>
      <c r="Q182" s="205"/>
      <c r="R182" s="206">
        <f>R183</f>
        <v>0</v>
      </c>
      <c r="S182" s="205"/>
      <c r="T182" s="207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186</v>
      </c>
      <c r="AT182" s="209" t="s">
        <v>72</v>
      </c>
      <c r="AU182" s="209" t="s">
        <v>73</v>
      </c>
      <c r="AY182" s="208" t="s">
        <v>149</v>
      </c>
      <c r="BK182" s="210">
        <f>BK183</f>
        <v>0</v>
      </c>
    </row>
    <row r="183" s="2" customFormat="1" ht="16.5" customHeight="1">
      <c r="A183" s="39"/>
      <c r="B183" s="40"/>
      <c r="C183" s="213" t="s">
        <v>264</v>
      </c>
      <c r="D183" s="213" t="s">
        <v>151</v>
      </c>
      <c r="E183" s="214" t="s">
        <v>265</v>
      </c>
      <c r="F183" s="215" t="s">
        <v>266</v>
      </c>
      <c r="G183" s="216" t="s">
        <v>267</v>
      </c>
      <c r="H183" s="264"/>
      <c r="I183" s="218"/>
      <c r="J183" s="219">
        <f>ROUND(I183*H183,2)</f>
        <v>0</v>
      </c>
      <c r="K183" s="215" t="s">
        <v>19</v>
      </c>
      <c r="L183" s="45"/>
      <c r="M183" s="265" t="s">
        <v>19</v>
      </c>
      <c r="N183" s="266" t="s">
        <v>44</v>
      </c>
      <c r="O183" s="267"/>
      <c r="P183" s="268">
        <f>O183*H183</f>
        <v>0</v>
      </c>
      <c r="Q183" s="268">
        <v>0</v>
      </c>
      <c r="R183" s="268">
        <f>Q183*H183</f>
        <v>0</v>
      </c>
      <c r="S183" s="268">
        <v>0</v>
      </c>
      <c r="T183" s="26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156</v>
      </c>
      <c r="AT183" s="224" t="s">
        <v>151</v>
      </c>
      <c r="AU183" s="224" t="s">
        <v>80</v>
      </c>
      <c r="AY183" s="18" t="s">
        <v>149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80</v>
      </c>
      <c r="BK183" s="225">
        <f>ROUND(I183*H183,2)</f>
        <v>0</v>
      </c>
      <c r="BL183" s="18" t="s">
        <v>156</v>
      </c>
      <c r="BM183" s="224" t="s">
        <v>268</v>
      </c>
    </row>
    <row r="184" s="2" customFormat="1" ht="6.96" customHeight="1">
      <c r="A184" s="39"/>
      <c r="B184" s="60"/>
      <c r="C184" s="61"/>
      <c r="D184" s="61"/>
      <c r="E184" s="61"/>
      <c r="F184" s="61"/>
      <c r="G184" s="61"/>
      <c r="H184" s="61"/>
      <c r="I184" s="61"/>
      <c r="J184" s="61"/>
      <c r="K184" s="61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vFyIu3GexHadxwU5GoOLx3CA8esuqE2IDJgTQqn34ObX+cmqP5QgM41wJCLv8bV6yvzfv77wdHPzbJLjxlwOdw==" hashValue="ejuFRFjMA3sTWYssAChufAOzxllVvJYEkpmTat/pZhgl83D/n1eYbh8WZ39rLztoKbr6SGADV7ihgiBTpfJd0g==" algorithmName="SHA-512" password="CC35"/>
  <autoFilter ref="C91:K1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9003217"/>
    <hyperlink ref="F102" r:id="rId2" display="https://podminky.urs.cz/item/CS_URS_2023_02/119003218"/>
    <hyperlink ref="F109" r:id="rId3" display="https://podminky.urs.cz/item/CS_URS_2023_02/962052211"/>
    <hyperlink ref="F115" r:id="rId4" display="https://podminky.urs.cz/item/CS_URS_2023_02/966071711"/>
    <hyperlink ref="F121" r:id="rId5" display="https://podminky.urs.cz/item/CS_URS_2023_02/966071721"/>
    <hyperlink ref="F127" r:id="rId6" display="https://podminky.urs.cz/item/CS_URS_2023_02/966072811"/>
    <hyperlink ref="F135" r:id="rId7" display="https://podminky.urs.cz/item/CS_URS_2023_02/985112112"/>
    <hyperlink ref="F144" r:id="rId8" display="https://podminky.urs.cz/item/CS_URS_2023_02/985131111"/>
    <hyperlink ref="F154" r:id="rId9" display="https://podminky.urs.cz/item/CS_URS_2023_02/997013501"/>
    <hyperlink ref="F156" r:id="rId10" display="https://podminky.urs.cz/item/CS_URS_2023_02/997013509"/>
    <hyperlink ref="F161" r:id="rId11" display="https://podminky.urs.cz/item/CS_URS_2023_02/997013601"/>
    <hyperlink ref="F166" r:id="rId12" display="https://podminky.urs.cz/item/CS_URS_2023_02/997013602"/>
    <hyperlink ref="F171" r:id="rId13" display="https://podminky.urs.cz/item/CS_URS_2023_02/997013631"/>
    <hyperlink ref="F177" r:id="rId14" display="https://podminky.urs.cz/item/CS_URS_2023_02/998017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120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269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ROUND((SUM(BE95:BE248)),  2)</f>
        <v>0</v>
      </c>
      <c r="G35" s="39"/>
      <c r="H35" s="39"/>
      <c r="I35" s="158">
        <v>0.20999999999999999</v>
      </c>
      <c r="J35" s="157">
        <f>ROUND(((SUM(BE95:BE248))*I35),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ROUND((SUM(BF95:BF248)),  2)</f>
        <v>0</v>
      </c>
      <c r="G36" s="39"/>
      <c r="H36" s="39"/>
      <c r="I36" s="158">
        <v>0.14999999999999999</v>
      </c>
      <c r="J36" s="157">
        <f>ROUND(((SUM(BF95:BF248))*I36),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ROUND((SUM(BG95:BG248)),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ROUND((SUM(BH95:BH248)),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ROUND((SUM(BI95:BI248)),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012 - Architektonicko stavební řešení úsek A + A1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270</v>
      </c>
      <c r="E66" s="183"/>
      <c r="F66" s="183"/>
      <c r="G66" s="183"/>
      <c r="H66" s="183"/>
      <c r="I66" s="183"/>
      <c r="J66" s="184">
        <f>J110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271</v>
      </c>
      <c r="E67" s="183"/>
      <c r="F67" s="183"/>
      <c r="G67" s="183"/>
      <c r="H67" s="183"/>
      <c r="I67" s="183"/>
      <c r="J67" s="184">
        <f>J172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J181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J218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J228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272</v>
      </c>
      <c r="E71" s="178"/>
      <c r="F71" s="178"/>
      <c r="G71" s="178"/>
      <c r="H71" s="178"/>
      <c r="I71" s="178"/>
      <c r="J71" s="179">
        <f>J231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1"/>
      <c r="C72" s="126"/>
      <c r="D72" s="182" t="s">
        <v>273</v>
      </c>
      <c r="E72" s="183"/>
      <c r="F72" s="183"/>
      <c r="G72" s="183"/>
      <c r="H72" s="183"/>
      <c r="I72" s="183"/>
      <c r="J72" s="184">
        <f>J232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133</v>
      </c>
      <c r="E73" s="178"/>
      <c r="F73" s="178"/>
      <c r="G73" s="178"/>
      <c r="H73" s="178"/>
      <c r="I73" s="178"/>
      <c r="J73" s="179">
        <f>J247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134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Stavební úpravy oplocení ZUŠ Janáčkova,Frýdlant n.O.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119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120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012 - Architektonicko stavební řešení úsek A + A1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1. 9. 2023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E17</f>
        <v>ZUŠ Leoše Janáčka,Padlých hrdinů 292,Frýdlant n.O.</v>
      </c>
      <c r="G91" s="41"/>
      <c r="H91" s="41"/>
      <c r="I91" s="33" t="s">
        <v>32</v>
      </c>
      <c r="J91" s="37" t="str">
        <f>E23</f>
        <v>SWORTI, s.r.o.,Optátova 37,637 00 Brno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IF(E20="","",E20)</f>
        <v>Vyplň údaj</v>
      </c>
      <c r="G92" s="41"/>
      <c r="H92" s="41"/>
      <c r="I92" s="33" t="s">
        <v>36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135</v>
      </c>
      <c r="D94" s="189" t="s">
        <v>58</v>
      </c>
      <c r="E94" s="189" t="s">
        <v>54</v>
      </c>
      <c r="F94" s="189" t="s">
        <v>55</v>
      </c>
      <c r="G94" s="189" t="s">
        <v>136</v>
      </c>
      <c r="H94" s="189" t="s">
        <v>137</v>
      </c>
      <c r="I94" s="189" t="s">
        <v>138</v>
      </c>
      <c r="J94" s="189" t="s">
        <v>125</v>
      </c>
      <c r="K94" s="190" t="s">
        <v>139</v>
      </c>
      <c r="L94" s="191"/>
      <c r="M94" s="93" t="s">
        <v>19</v>
      </c>
      <c r="N94" s="94" t="s">
        <v>43</v>
      </c>
      <c r="O94" s="94" t="s">
        <v>140</v>
      </c>
      <c r="P94" s="94" t="s">
        <v>141</v>
      </c>
      <c r="Q94" s="94" t="s">
        <v>142</v>
      </c>
      <c r="R94" s="94" t="s">
        <v>143</v>
      </c>
      <c r="S94" s="94" t="s">
        <v>144</v>
      </c>
      <c r="T94" s="95" t="s">
        <v>145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146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P96+P231+P247</f>
        <v>0</v>
      </c>
      <c r="Q95" s="97"/>
      <c r="R95" s="194">
        <f>R96+R231+R247</f>
        <v>10.713352120000002</v>
      </c>
      <c r="S95" s="97"/>
      <c r="T95" s="195">
        <f>T96+T231+T247</f>
        <v>0.080750000000000002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72</v>
      </c>
      <c r="AU95" s="18" t="s">
        <v>126</v>
      </c>
      <c r="BK95" s="196">
        <f>BK96+BK231+BK247</f>
        <v>0</v>
      </c>
    </row>
    <row r="96" s="12" customFormat="1" ht="25.92" customHeight="1">
      <c r="A96" s="12"/>
      <c r="B96" s="197"/>
      <c r="C96" s="198"/>
      <c r="D96" s="199" t="s">
        <v>72</v>
      </c>
      <c r="E96" s="200" t="s">
        <v>147</v>
      </c>
      <c r="F96" s="200" t="s">
        <v>148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P97+P110+P172+P181+P218+P228</f>
        <v>0</v>
      </c>
      <c r="Q96" s="205"/>
      <c r="R96" s="206">
        <f>R97+R110+R172+R181+R218+R228</f>
        <v>10.696990120000001</v>
      </c>
      <c r="S96" s="205"/>
      <c r="T96" s="207">
        <f>T97+T110+T172+T181+T218+T228</f>
        <v>0.080750000000000002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80</v>
      </c>
      <c r="AT96" s="209" t="s">
        <v>72</v>
      </c>
      <c r="AU96" s="209" t="s">
        <v>73</v>
      </c>
      <c r="AY96" s="208" t="s">
        <v>149</v>
      </c>
      <c r="BK96" s="210">
        <f>BK97+BK110+BK172+BK181+BK218+BK228</f>
        <v>0</v>
      </c>
    </row>
    <row r="97" s="12" customFormat="1" ht="22.8" customHeight="1">
      <c r="A97" s="12"/>
      <c r="B97" s="197"/>
      <c r="C97" s="198"/>
      <c r="D97" s="199" t="s">
        <v>72</v>
      </c>
      <c r="E97" s="211" t="s">
        <v>80</v>
      </c>
      <c r="F97" s="211" t="s">
        <v>150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SUM(P98:P109)</f>
        <v>0</v>
      </c>
      <c r="Q97" s="205"/>
      <c r="R97" s="206">
        <f>SUM(R98:R109)</f>
        <v>0.0047200000000000002</v>
      </c>
      <c r="S97" s="205"/>
      <c r="T97" s="207">
        <f>SUM(T98:T109)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80</v>
      </c>
      <c r="AT97" s="209" t="s">
        <v>72</v>
      </c>
      <c r="AU97" s="209" t="s">
        <v>80</v>
      </c>
      <c r="AY97" s="208" t="s">
        <v>149</v>
      </c>
      <c r="BK97" s="210">
        <f>SUM(BK98:BK109)</f>
        <v>0</v>
      </c>
    </row>
    <row r="98" s="2" customFormat="1" ht="24.15" customHeight="1">
      <c r="A98" s="39"/>
      <c r="B98" s="40"/>
      <c r="C98" s="213" t="s">
        <v>80</v>
      </c>
      <c r="D98" s="213" t="s">
        <v>151</v>
      </c>
      <c r="E98" s="214" t="s">
        <v>152</v>
      </c>
      <c r="F98" s="215" t="s">
        <v>153</v>
      </c>
      <c r="G98" s="216" t="s">
        <v>154</v>
      </c>
      <c r="H98" s="217">
        <v>47.200000000000003</v>
      </c>
      <c r="I98" s="218"/>
      <c r="J98" s="219">
        <f>ROUND(I98*H98,2)</f>
        <v>0</v>
      </c>
      <c r="K98" s="215" t="s">
        <v>155</v>
      </c>
      <c r="L98" s="45"/>
      <c r="M98" s="220" t="s">
        <v>19</v>
      </c>
      <c r="N98" s="221" t="s">
        <v>44</v>
      </c>
      <c r="O98" s="85"/>
      <c r="P98" s="222">
        <f>O98*H98</f>
        <v>0</v>
      </c>
      <c r="Q98" s="222">
        <v>0.00010000000000000001</v>
      </c>
      <c r="R98" s="222">
        <f>Q98*H98</f>
        <v>0.0047200000000000002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156</v>
      </c>
      <c r="AT98" s="224" t="s">
        <v>151</v>
      </c>
      <c r="AU98" s="224" t="s">
        <v>82</v>
      </c>
      <c r="AY98" s="18" t="s">
        <v>149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156</v>
      </c>
      <c r="BM98" s="224" t="s">
        <v>274</v>
      </c>
    </row>
    <row r="99" s="2" customFormat="1">
      <c r="A99" s="39"/>
      <c r="B99" s="40"/>
      <c r="C99" s="41"/>
      <c r="D99" s="226" t="s">
        <v>158</v>
      </c>
      <c r="E99" s="41"/>
      <c r="F99" s="227" t="s">
        <v>159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158</v>
      </c>
      <c r="AU99" s="18" t="s">
        <v>82</v>
      </c>
    </row>
    <row r="100" s="13" customFormat="1">
      <c r="A100" s="13"/>
      <c r="B100" s="231"/>
      <c r="C100" s="232"/>
      <c r="D100" s="233" t="s">
        <v>160</v>
      </c>
      <c r="E100" s="234" t="s">
        <v>19</v>
      </c>
      <c r="F100" s="235" t="s">
        <v>275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160</v>
      </c>
      <c r="AU100" s="241" t="s">
        <v>82</v>
      </c>
      <c r="AV100" s="13" t="s">
        <v>80</v>
      </c>
      <c r="AW100" s="13" t="s">
        <v>35</v>
      </c>
      <c r="AX100" s="13" t="s">
        <v>73</v>
      </c>
      <c r="AY100" s="241" t="s">
        <v>149</v>
      </c>
    </row>
    <row r="101" s="13" customFormat="1">
      <c r="A101" s="13"/>
      <c r="B101" s="231"/>
      <c r="C101" s="232"/>
      <c r="D101" s="233" t="s">
        <v>160</v>
      </c>
      <c r="E101" s="234" t="s">
        <v>19</v>
      </c>
      <c r="F101" s="235" t="s">
        <v>276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160</v>
      </c>
      <c r="AU101" s="241" t="s">
        <v>82</v>
      </c>
      <c r="AV101" s="13" t="s">
        <v>80</v>
      </c>
      <c r="AW101" s="13" t="s">
        <v>35</v>
      </c>
      <c r="AX101" s="13" t="s">
        <v>73</v>
      </c>
      <c r="AY101" s="241" t="s">
        <v>149</v>
      </c>
    </row>
    <row r="102" s="14" customFormat="1">
      <c r="A102" s="14"/>
      <c r="B102" s="242"/>
      <c r="C102" s="243"/>
      <c r="D102" s="233" t="s">
        <v>160</v>
      </c>
      <c r="E102" s="244" t="s">
        <v>19</v>
      </c>
      <c r="F102" s="245" t="s">
        <v>163</v>
      </c>
      <c r="G102" s="243"/>
      <c r="H102" s="246">
        <v>47.200000000000003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160</v>
      </c>
      <c r="AU102" s="252" t="s">
        <v>82</v>
      </c>
      <c r="AV102" s="14" t="s">
        <v>82</v>
      </c>
      <c r="AW102" s="14" t="s">
        <v>35</v>
      </c>
      <c r="AX102" s="14" t="s">
        <v>73</v>
      </c>
      <c r="AY102" s="252" t="s">
        <v>149</v>
      </c>
    </row>
    <row r="103" s="15" customFormat="1">
      <c r="A103" s="15"/>
      <c r="B103" s="253"/>
      <c r="C103" s="254"/>
      <c r="D103" s="233" t="s">
        <v>160</v>
      </c>
      <c r="E103" s="255" t="s">
        <v>19</v>
      </c>
      <c r="F103" s="256" t="s">
        <v>164</v>
      </c>
      <c r="G103" s="254"/>
      <c r="H103" s="257">
        <v>47.200000000000003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3" t="s">
        <v>160</v>
      </c>
      <c r="AU103" s="263" t="s">
        <v>82</v>
      </c>
      <c r="AV103" s="15" t="s">
        <v>156</v>
      </c>
      <c r="AW103" s="15" t="s">
        <v>35</v>
      </c>
      <c r="AX103" s="15" t="s">
        <v>80</v>
      </c>
      <c r="AY103" s="263" t="s">
        <v>149</v>
      </c>
    </row>
    <row r="104" s="2" customFormat="1" ht="24.15" customHeight="1">
      <c r="A104" s="39"/>
      <c r="B104" s="40"/>
      <c r="C104" s="213" t="s">
        <v>82</v>
      </c>
      <c r="D104" s="213" t="s">
        <v>151</v>
      </c>
      <c r="E104" s="214" t="s">
        <v>165</v>
      </c>
      <c r="F104" s="215" t="s">
        <v>166</v>
      </c>
      <c r="G104" s="216" t="s">
        <v>154</v>
      </c>
      <c r="H104" s="217">
        <v>47.200000000000003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44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82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156</v>
      </c>
      <c r="BM104" s="224" t="s">
        <v>277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168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82</v>
      </c>
    </row>
    <row r="106" s="13" customFormat="1">
      <c r="A106" s="13"/>
      <c r="B106" s="231"/>
      <c r="C106" s="232"/>
      <c r="D106" s="233" t="s">
        <v>160</v>
      </c>
      <c r="E106" s="234" t="s">
        <v>19</v>
      </c>
      <c r="F106" s="235" t="s">
        <v>275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160</v>
      </c>
      <c r="AU106" s="241" t="s">
        <v>82</v>
      </c>
      <c r="AV106" s="13" t="s">
        <v>80</v>
      </c>
      <c r="AW106" s="13" t="s">
        <v>35</v>
      </c>
      <c r="AX106" s="13" t="s">
        <v>73</v>
      </c>
      <c r="AY106" s="241" t="s">
        <v>149</v>
      </c>
    </row>
    <row r="107" s="13" customFormat="1">
      <c r="A107" s="13"/>
      <c r="B107" s="231"/>
      <c r="C107" s="232"/>
      <c r="D107" s="233" t="s">
        <v>160</v>
      </c>
      <c r="E107" s="234" t="s">
        <v>19</v>
      </c>
      <c r="F107" s="235" t="s">
        <v>276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160</v>
      </c>
      <c r="AU107" s="241" t="s">
        <v>82</v>
      </c>
      <c r="AV107" s="13" t="s">
        <v>80</v>
      </c>
      <c r="AW107" s="13" t="s">
        <v>35</v>
      </c>
      <c r="AX107" s="13" t="s">
        <v>73</v>
      </c>
      <c r="AY107" s="241" t="s">
        <v>149</v>
      </c>
    </row>
    <row r="108" s="14" customFormat="1">
      <c r="A108" s="14"/>
      <c r="B108" s="242"/>
      <c r="C108" s="243"/>
      <c r="D108" s="233" t="s">
        <v>160</v>
      </c>
      <c r="E108" s="244" t="s">
        <v>19</v>
      </c>
      <c r="F108" s="245" t="s">
        <v>163</v>
      </c>
      <c r="G108" s="243"/>
      <c r="H108" s="246">
        <v>47.200000000000003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160</v>
      </c>
      <c r="AU108" s="252" t="s">
        <v>82</v>
      </c>
      <c r="AV108" s="14" t="s">
        <v>82</v>
      </c>
      <c r="AW108" s="14" t="s">
        <v>35</v>
      </c>
      <c r="AX108" s="14" t="s">
        <v>73</v>
      </c>
      <c r="AY108" s="252" t="s">
        <v>149</v>
      </c>
    </row>
    <row r="109" s="15" customFormat="1">
      <c r="A109" s="15"/>
      <c r="B109" s="253"/>
      <c r="C109" s="254"/>
      <c r="D109" s="233" t="s">
        <v>160</v>
      </c>
      <c r="E109" s="255" t="s">
        <v>19</v>
      </c>
      <c r="F109" s="256" t="s">
        <v>164</v>
      </c>
      <c r="G109" s="254"/>
      <c r="H109" s="257">
        <v>47.200000000000003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160</v>
      </c>
      <c r="AU109" s="263" t="s">
        <v>82</v>
      </c>
      <c r="AV109" s="15" t="s">
        <v>156</v>
      </c>
      <c r="AW109" s="15" t="s">
        <v>35</v>
      </c>
      <c r="AX109" s="15" t="s">
        <v>80</v>
      </c>
      <c r="AY109" s="263" t="s">
        <v>149</v>
      </c>
    </row>
    <row r="110" s="12" customFormat="1" ht="22.8" customHeight="1">
      <c r="A110" s="12"/>
      <c r="B110" s="197"/>
      <c r="C110" s="198"/>
      <c r="D110" s="199" t="s">
        <v>72</v>
      </c>
      <c r="E110" s="211" t="s">
        <v>171</v>
      </c>
      <c r="F110" s="211" t="s">
        <v>278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SUM(P111:P171)</f>
        <v>0</v>
      </c>
      <c r="Q110" s="205"/>
      <c r="R110" s="206">
        <f>SUM(R111:R171)</f>
        <v>8.0285790000000006</v>
      </c>
      <c r="S110" s="205"/>
      <c r="T110" s="207">
        <f>SUM(T111:T171)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80</v>
      </c>
      <c r="AT110" s="209" t="s">
        <v>72</v>
      </c>
      <c r="AU110" s="209" t="s">
        <v>80</v>
      </c>
      <c r="AY110" s="208" t="s">
        <v>149</v>
      </c>
      <c r="BK110" s="210">
        <f>SUM(BK111:BK171)</f>
        <v>0</v>
      </c>
    </row>
    <row r="111" s="2" customFormat="1" ht="24.15" customHeight="1">
      <c r="A111" s="39"/>
      <c r="B111" s="40"/>
      <c r="C111" s="213" t="s">
        <v>171</v>
      </c>
      <c r="D111" s="213" t="s">
        <v>151</v>
      </c>
      <c r="E111" s="214" t="s">
        <v>279</v>
      </c>
      <c r="F111" s="215" t="s">
        <v>280</v>
      </c>
      <c r="G111" s="216" t="s">
        <v>181</v>
      </c>
      <c r="H111" s="217">
        <v>19</v>
      </c>
      <c r="I111" s="218"/>
      <c r="J111" s="219">
        <f>ROUND(I111*H111,2)</f>
        <v>0</v>
      </c>
      <c r="K111" s="215" t="s">
        <v>155</v>
      </c>
      <c r="L111" s="45"/>
      <c r="M111" s="220" t="s">
        <v>19</v>
      </c>
      <c r="N111" s="221" t="s">
        <v>44</v>
      </c>
      <c r="O111" s="85"/>
      <c r="P111" s="222">
        <f>O111*H111</f>
        <v>0</v>
      </c>
      <c r="Q111" s="222">
        <v>0.0046800000000000001</v>
      </c>
      <c r="R111" s="222">
        <f>Q111*H111</f>
        <v>0.088919999999999999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156</v>
      </c>
      <c r="AT111" s="224" t="s">
        <v>151</v>
      </c>
      <c r="AU111" s="224" t="s">
        <v>82</v>
      </c>
      <c r="AY111" s="18" t="s">
        <v>149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80</v>
      </c>
      <c r="BK111" s="225">
        <f>ROUND(I111*H111,2)</f>
        <v>0</v>
      </c>
      <c r="BL111" s="18" t="s">
        <v>156</v>
      </c>
      <c r="BM111" s="224" t="s">
        <v>281</v>
      </c>
    </row>
    <row r="112" s="2" customFormat="1">
      <c r="A112" s="39"/>
      <c r="B112" s="40"/>
      <c r="C112" s="41"/>
      <c r="D112" s="226" t="s">
        <v>158</v>
      </c>
      <c r="E112" s="41"/>
      <c r="F112" s="227" t="s">
        <v>282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82</v>
      </c>
    </row>
    <row r="113" s="13" customFormat="1">
      <c r="A113" s="13"/>
      <c r="B113" s="231"/>
      <c r="C113" s="232"/>
      <c r="D113" s="233" t="s">
        <v>160</v>
      </c>
      <c r="E113" s="234" t="s">
        <v>19</v>
      </c>
      <c r="F113" s="235" t="s">
        <v>283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160</v>
      </c>
      <c r="AU113" s="241" t="s">
        <v>82</v>
      </c>
      <c r="AV113" s="13" t="s">
        <v>80</v>
      </c>
      <c r="AW113" s="13" t="s">
        <v>35</v>
      </c>
      <c r="AX113" s="13" t="s">
        <v>73</v>
      </c>
      <c r="AY113" s="241" t="s">
        <v>149</v>
      </c>
    </row>
    <row r="114" s="13" customFormat="1">
      <c r="A114" s="13"/>
      <c r="B114" s="231"/>
      <c r="C114" s="232"/>
      <c r="D114" s="233" t="s">
        <v>160</v>
      </c>
      <c r="E114" s="234" t="s">
        <v>19</v>
      </c>
      <c r="F114" s="235" t="s">
        <v>191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160</v>
      </c>
      <c r="AU114" s="241" t="s">
        <v>82</v>
      </c>
      <c r="AV114" s="13" t="s">
        <v>80</v>
      </c>
      <c r="AW114" s="13" t="s">
        <v>35</v>
      </c>
      <c r="AX114" s="13" t="s">
        <v>73</v>
      </c>
      <c r="AY114" s="241" t="s">
        <v>149</v>
      </c>
    </row>
    <row r="115" s="14" customFormat="1">
      <c r="A115" s="14"/>
      <c r="B115" s="242"/>
      <c r="C115" s="243"/>
      <c r="D115" s="233" t="s">
        <v>160</v>
      </c>
      <c r="E115" s="244" t="s">
        <v>19</v>
      </c>
      <c r="F115" s="245" t="s">
        <v>284</v>
      </c>
      <c r="G115" s="243"/>
      <c r="H115" s="246">
        <v>19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160</v>
      </c>
      <c r="AU115" s="252" t="s">
        <v>82</v>
      </c>
      <c r="AV115" s="14" t="s">
        <v>82</v>
      </c>
      <c r="AW115" s="14" t="s">
        <v>35</v>
      </c>
      <c r="AX115" s="14" t="s">
        <v>73</v>
      </c>
      <c r="AY115" s="252" t="s">
        <v>149</v>
      </c>
    </row>
    <row r="116" s="15" customFormat="1">
      <c r="A116" s="15"/>
      <c r="B116" s="253"/>
      <c r="C116" s="254"/>
      <c r="D116" s="233" t="s">
        <v>160</v>
      </c>
      <c r="E116" s="255" t="s">
        <v>19</v>
      </c>
      <c r="F116" s="256" t="s">
        <v>164</v>
      </c>
      <c r="G116" s="254"/>
      <c r="H116" s="257">
        <v>19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3" t="s">
        <v>160</v>
      </c>
      <c r="AU116" s="263" t="s">
        <v>82</v>
      </c>
      <c r="AV116" s="15" t="s">
        <v>156</v>
      </c>
      <c r="AW116" s="15" t="s">
        <v>35</v>
      </c>
      <c r="AX116" s="15" t="s">
        <v>80</v>
      </c>
      <c r="AY116" s="263" t="s">
        <v>149</v>
      </c>
    </row>
    <row r="117" s="2" customFormat="1" ht="24.15" customHeight="1">
      <c r="A117" s="39"/>
      <c r="B117" s="40"/>
      <c r="C117" s="270" t="s">
        <v>156</v>
      </c>
      <c r="D117" s="270" t="s">
        <v>285</v>
      </c>
      <c r="E117" s="271" t="s">
        <v>286</v>
      </c>
      <c r="F117" s="272" t="s">
        <v>287</v>
      </c>
      <c r="G117" s="273" t="s">
        <v>181</v>
      </c>
      <c r="H117" s="274">
        <v>19</v>
      </c>
      <c r="I117" s="275"/>
      <c r="J117" s="276">
        <f>ROUND(I117*H117,2)</f>
        <v>0</v>
      </c>
      <c r="K117" s="272" t="s">
        <v>288</v>
      </c>
      <c r="L117" s="277"/>
      <c r="M117" s="278" t="s">
        <v>19</v>
      </c>
      <c r="N117" s="279" t="s">
        <v>44</v>
      </c>
      <c r="O117" s="85"/>
      <c r="P117" s="222">
        <f>O117*H117</f>
        <v>0</v>
      </c>
      <c r="Q117" s="222">
        <v>0.0073000000000000001</v>
      </c>
      <c r="R117" s="222">
        <f>Q117*H117</f>
        <v>0.13869999999999999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211</v>
      </c>
      <c r="AT117" s="224" t="s">
        <v>285</v>
      </c>
      <c r="AU117" s="224" t="s">
        <v>82</v>
      </c>
      <c r="AY117" s="18" t="s">
        <v>149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80</v>
      </c>
      <c r="BK117" s="225">
        <f>ROUND(I117*H117,2)</f>
        <v>0</v>
      </c>
      <c r="BL117" s="18" t="s">
        <v>156</v>
      </c>
      <c r="BM117" s="224" t="s">
        <v>289</v>
      </c>
    </row>
    <row r="118" s="13" customFormat="1">
      <c r="A118" s="13"/>
      <c r="B118" s="231"/>
      <c r="C118" s="232"/>
      <c r="D118" s="233" t="s">
        <v>160</v>
      </c>
      <c r="E118" s="234" t="s">
        <v>19</v>
      </c>
      <c r="F118" s="235" t="s">
        <v>283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160</v>
      </c>
      <c r="AU118" s="241" t="s">
        <v>82</v>
      </c>
      <c r="AV118" s="13" t="s">
        <v>80</v>
      </c>
      <c r="AW118" s="13" t="s">
        <v>35</v>
      </c>
      <c r="AX118" s="13" t="s">
        <v>73</v>
      </c>
      <c r="AY118" s="241" t="s">
        <v>149</v>
      </c>
    </row>
    <row r="119" s="13" customFormat="1">
      <c r="A119" s="13"/>
      <c r="B119" s="231"/>
      <c r="C119" s="232"/>
      <c r="D119" s="233" t="s">
        <v>160</v>
      </c>
      <c r="E119" s="234" t="s">
        <v>19</v>
      </c>
      <c r="F119" s="235" t="s">
        <v>191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160</v>
      </c>
      <c r="AU119" s="241" t="s">
        <v>82</v>
      </c>
      <c r="AV119" s="13" t="s">
        <v>80</v>
      </c>
      <c r="AW119" s="13" t="s">
        <v>35</v>
      </c>
      <c r="AX119" s="13" t="s">
        <v>73</v>
      </c>
      <c r="AY119" s="241" t="s">
        <v>149</v>
      </c>
    </row>
    <row r="120" s="14" customFormat="1">
      <c r="A120" s="14"/>
      <c r="B120" s="242"/>
      <c r="C120" s="243"/>
      <c r="D120" s="233" t="s">
        <v>160</v>
      </c>
      <c r="E120" s="244" t="s">
        <v>19</v>
      </c>
      <c r="F120" s="245" t="s">
        <v>284</v>
      </c>
      <c r="G120" s="243"/>
      <c r="H120" s="246">
        <v>19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160</v>
      </c>
      <c r="AU120" s="252" t="s">
        <v>82</v>
      </c>
      <c r="AV120" s="14" t="s">
        <v>82</v>
      </c>
      <c r="AW120" s="14" t="s">
        <v>35</v>
      </c>
      <c r="AX120" s="14" t="s">
        <v>73</v>
      </c>
      <c r="AY120" s="252" t="s">
        <v>149</v>
      </c>
    </row>
    <row r="121" s="15" customFormat="1">
      <c r="A121" s="15"/>
      <c r="B121" s="253"/>
      <c r="C121" s="254"/>
      <c r="D121" s="233" t="s">
        <v>160</v>
      </c>
      <c r="E121" s="255" t="s">
        <v>19</v>
      </c>
      <c r="F121" s="256" t="s">
        <v>164</v>
      </c>
      <c r="G121" s="254"/>
      <c r="H121" s="257">
        <v>19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3" t="s">
        <v>160</v>
      </c>
      <c r="AU121" s="263" t="s">
        <v>82</v>
      </c>
      <c r="AV121" s="15" t="s">
        <v>156</v>
      </c>
      <c r="AW121" s="15" t="s">
        <v>35</v>
      </c>
      <c r="AX121" s="15" t="s">
        <v>80</v>
      </c>
      <c r="AY121" s="263" t="s">
        <v>149</v>
      </c>
    </row>
    <row r="122" s="2" customFormat="1" ht="24.15" customHeight="1">
      <c r="A122" s="39"/>
      <c r="B122" s="40"/>
      <c r="C122" s="213" t="s">
        <v>186</v>
      </c>
      <c r="D122" s="213" t="s">
        <v>151</v>
      </c>
      <c r="E122" s="214" t="s">
        <v>290</v>
      </c>
      <c r="F122" s="215" t="s">
        <v>291</v>
      </c>
      <c r="G122" s="216" t="s">
        <v>181</v>
      </c>
      <c r="H122" s="217">
        <v>4</v>
      </c>
      <c r="I122" s="218"/>
      <c r="J122" s="219">
        <f>ROUND(I122*H122,2)</f>
        <v>0</v>
      </c>
      <c r="K122" s="215" t="s">
        <v>155</v>
      </c>
      <c r="L122" s="45"/>
      <c r="M122" s="220" t="s">
        <v>19</v>
      </c>
      <c r="N122" s="221" t="s">
        <v>44</v>
      </c>
      <c r="O122" s="85"/>
      <c r="P122" s="222">
        <f>O122*H122</f>
        <v>0</v>
      </c>
      <c r="Q122" s="222">
        <v>0.17488999999999999</v>
      </c>
      <c r="R122" s="222">
        <f>Q122*H122</f>
        <v>0.69955999999999996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156</v>
      </c>
      <c r="AT122" s="224" t="s">
        <v>151</v>
      </c>
      <c r="AU122" s="224" t="s">
        <v>82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156</v>
      </c>
      <c r="BM122" s="224" t="s">
        <v>292</v>
      </c>
    </row>
    <row r="123" s="2" customFormat="1">
      <c r="A123" s="39"/>
      <c r="B123" s="40"/>
      <c r="C123" s="41"/>
      <c r="D123" s="226" t="s">
        <v>158</v>
      </c>
      <c r="E123" s="41"/>
      <c r="F123" s="227" t="s">
        <v>293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82</v>
      </c>
    </row>
    <row r="124" s="13" customFormat="1">
      <c r="A124" s="13"/>
      <c r="B124" s="231"/>
      <c r="C124" s="232"/>
      <c r="D124" s="233" t="s">
        <v>160</v>
      </c>
      <c r="E124" s="234" t="s">
        <v>19</v>
      </c>
      <c r="F124" s="235" t="s">
        <v>294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160</v>
      </c>
      <c r="AU124" s="241" t="s">
        <v>82</v>
      </c>
      <c r="AV124" s="13" t="s">
        <v>80</v>
      </c>
      <c r="AW124" s="13" t="s">
        <v>35</v>
      </c>
      <c r="AX124" s="13" t="s">
        <v>73</v>
      </c>
      <c r="AY124" s="241" t="s">
        <v>149</v>
      </c>
    </row>
    <row r="125" s="14" customFormat="1">
      <c r="A125" s="14"/>
      <c r="B125" s="242"/>
      <c r="C125" s="243"/>
      <c r="D125" s="233" t="s">
        <v>160</v>
      </c>
      <c r="E125" s="244" t="s">
        <v>19</v>
      </c>
      <c r="F125" s="245" t="s">
        <v>156</v>
      </c>
      <c r="G125" s="243"/>
      <c r="H125" s="246">
        <v>4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160</v>
      </c>
      <c r="AU125" s="252" t="s">
        <v>82</v>
      </c>
      <c r="AV125" s="14" t="s">
        <v>82</v>
      </c>
      <c r="AW125" s="14" t="s">
        <v>35</v>
      </c>
      <c r="AX125" s="14" t="s">
        <v>73</v>
      </c>
      <c r="AY125" s="252" t="s">
        <v>149</v>
      </c>
    </row>
    <row r="126" s="15" customFormat="1">
      <c r="A126" s="15"/>
      <c r="B126" s="253"/>
      <c r="C126" s="254"/>
      <c r="D126" s="233" t="s">
        <v>160</v>
      </c>
      <c r="E126" s="255" t="s">
        <v>19</v>
      </c>
      <c r="F126" s="256" t="s">
        <v>164</v>
      </c>
      <c r="G126" s="254"/>
      <c r="H126" s="257">
        <v>4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160</v>
      </c>
      <c r="AU126" s="263" t="s">
        <v>82</v>
      </c>
      <c r="AV126" s="15" t="s">
        <v>156</v>
      </c>
      <c r="AW126" s="15" t="s">
        <v>35</v>
      </c>
      <c r="AX126" s="15" t="s">
        <v>80</v>
      </c>
      <c r="AY126" s="263" t="s">
        <v>149</v>
      </c>
    </row>
    <row r="127" s="2" customFormat="1" ht="24.15" customHeight="1">
      <c r="A127" s="39"/>
      <c r="B127" s="40"/>
      <c r="C127" s="270" t="s">
        <v>193</v>
      </c>
      <c r="D127" s="270" t="s">
        <v>285</v>
      </c>
      <c r="E127" s="271" t="s">
        <v>295</v>
      </c>
      <c r="F127" s="272" t="s">
        <v>287</v>
      </c>
      <c r="G127" s="273" t="s">
        <v>181</v>
      </c>
      <c r="H127" s="274">
        <v>4</v>
      </c>
      <c r="I127" s="275"/>
      <c r="J127" s="276">
        <f>ROUND(I127*H127,2)</f>
        <v>0</v>
      </c>
      <c r="K127" s="272" t="s">
        <v>19</v>
      </c>
      <c r="L127" s="277"/>
      <c r="M127" s="278" t="s">
        <v>19</v>
      </c>
      <c r="N127" s="279" t="s">
        <v>44</v>
      </c>
      <c r="O127" s="85"/>
      <c r="P127" s="222">
        <f>O127*H127</f>
        <v>0</v>
      </c>
      <c r="Q127" s="222">
        <v>0.0073000000000000001</v>
      </c>
      <c r="R127" s="222">
        <f>Q127*H127</f>
        <v>0.0292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211</v>
      </c>
      <c r="AT127" s="224" t="s">
        <v>285</v>
      </c>
      <c r="AU127" s="224" t="s">
        <v>82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156</v>
      </c>
      <c r="BM127" s="224" t="s">
        <v>296</v>
      </c>
    </row>
    <row r="128" s="13" customFormat="1">
      <c r="A128" s="13"/>
      <c r="B128" s="231"/>
      <c r="C128" s="232"/>
      <c r="D128" s="233" t="s">
        <v>160</v>
      </c>
      <c r="E128" s="234" t="s">
        <v>19</v>
      </c>
      <c r="F128" s="235" t="s">
        <v>283</v>
      </c>
      <c r="G128" s="232"/>
      <c r="H128" s="234" t="s">
        <v>19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160</v>
      </c>
      <c r="AU128" s="241" t="s">
        <v>82</v>
      </c>
      <c r="AV128" s="13" t="s">
        <v>80</v>
      </c>
      <c r="AW128" s="13" t="s">
        <v>35</v>
      </c>
      <c r="AX128" s="13" t="s">
        <v>73</v>
      </c>
      <c r="AY128" s="241" t="s">
        <v>149</v>
      </c>
    </row>
    <row r="129" s="13" customFormat="1">
      <c r="A129" s="13"/>
      <c r="B129" s="231"/>
      <c r="C129" s="232"/>
      <c r="D129" s="233" t="s">
        <v>160</v>
      </c>
      <c r="E129" s="234" t="s">
        <v>19</v>
      </c>
      <c r="F129" s="235" t="s">
        <v>185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160</v>
      </c>
      <c r="AU129" s="241" t="s">
        <v>82</v>
      </c>
      <c r="AV129" s="13" t="s">
        <v>80</v>
      </c>
      <c r="AW129" s="13" t="s">
        <v>35</v>
      </c>
      <c r="AX129" s="13" t="s">
        <v>73</v>
      </c>
      <c r="AY129" s="241" t="s">
        <v>149</v>
      </c>
    </row>
    <row r="130" s="14" customFormat="1">
      <c r="A130" s="14"/>
      <c r="B130" s="242"/>
      <c r="C130" s="243"/>
      <c r="D130" s="233" t="s">
        <v>160</v>
      </c>
      <c r="E130" s="244" t="s">
        <v>19</v>
      </c>
      <c r="F130" s="245" t="s">
        <v>156</v>
      </c>
      <c r="G130" s="243"/>
      <c r="H130" s="246">
        <v>4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160</v>
      </c>
      <c r="AU130" s="252" t="s">
        <v>82</v>
      </c>
      <c r="AV130" s="14" t="s">
        <v>82</v>
      </c>
      <c r="AW130" s="14" t="s">
        <v>35</v>
      </c>
      <c r="AX130" s="14" t="s">
        <v>73</v>
      </c>
      <c r="AY130" s="252" t="s">
        <v>149</v>
      </c>
    </row>
    <row r="131" s="15" customFormat="1">
      <c r="A131" s="15"/>
      <c r="B131" s="253"/>
      <c r="C131" s="254"/>
      <c r="D131" s="233" t="s">
        <v>160</v>
      </c>
      <c r="E131" s="255" t="s">
        <v>19</v>
      </c>
      <c r="F131" s="256" t="s">
        <v>164</v>
      </c>
      <c r="G131" s="254"/>
      <c r="H131" s="257">
        <v>4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160</v>
      </c>
      <c r="AU131" s="263" t="s">
        <v>82</v>
      </c>
      <c r="AV131" s="15" t="s">
        <v>156</v>
      </c>
      <c r="AW131" s="15" t="s">
        <v>35</v>
      </c>
      <c r="AX131" s="15" t="s">
        <v>80</v>
      </c>
      <c r="AY131" s="263" t="s">
        <v>149</v>
      </c>
    </row>
    <row r="132" s="2" customFormat="1" ht="24.15" customHeight="1">
      <c r="A132" s="39"/>
      <c r="B132" s="40"/>
      <c r="C132" s="213" t="s">
        <v>200</v>
      </c>
      <c r="D132" s="213" t="s">
        <v>151</v>
      </c>
      <c r="E132" s="214" t="s">
        <v>297</v>
      </c>
      <c r="F132" s="215" t="s">
        <v>298</v>
      </c>
      <c r="G132" s="216" t="s">
        <v>154</v>
      </c>
      <c r="H132" s="217">
        <v>45.200000000000003</v>
      </c>
      <c r="I132" s="218"/>
      <c r="J132" s="219">
        <f>ROUND(I132*H132,2)</f>
        <v>0</v>
      </c>
      <c r="K132" s="215" t="s">
        <v>155</v>
      </c>
      <c r="L132" s="45"/>
      <c r="M132" s="220" t="s">
        <v>19</v>
      </c>
      <c r="N132" s="221" t="s">
        <v>44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156</v>
      </c>
      <c r="AT132" s="224" t="s">
        <v>151</v>
      </c>
      <c r="AU132" s="224" t="s">
        <v>82</v>
      </c>
      <c r="AY132" s="18" t="s">
        <v>149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80</v>
      </c>
      <c r="BK132" s="225">
        <f>ROUND(I132*H132,2)</f>
        <v>0</v>
      </c>
      <c r="BL132" s="18" t="s">
        <v>156</v>
      </c>
      <c r="BM132" s="224" t="s">
        <v>299</v>
      </c>
    </row>
    <row r="133" s="2" customFormat="1">
      <c r="A133" s="39"/>
      <c r="B133" s="40"/>
      <c r="C133" s="41"/>
      <c r="D133" s="226" t="s">
        <v>158</v>
      </c>
      <c r="E133" s="41"/>
      <c r="F133" s="227" t="s">
        <v>300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158</v>
      </c>
      <c r="AU133" s="18" t="s">
        <v>82</v>
      </c>
    </row>
    <row r="134" s="13" customFormat="1">
      <c r="A134" s="13"/>
      <c r="B134" s="231"/>
      <c r="C134" s="232"/>
      <c r="D134" s="233" t="s">
        <v>160</v>
      </c>
      <c r="E134" s="234" t="s">
        <v>19</v>
      </c>
      <c r="F134" s="235" t="s">
        <v>301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160</v>
      </c>
      <c r="AU134" s="241" t="s">
        <v>82</v>
      </c>
      <c r="AV134" s="13" t="s">
        <v>80</v>
      </c>
      <c r="AW134" s="13" t="s">
        <v>35</v>
      </c>
      <c r="AX134" s="13" t="s">
        <v>73</v>
      </c>
      <c r="AY134" s="241" t="s">
        <v>149</v>
      </c>
    </row>
    <row r="135" s="13" customFormat="1">
      <c r="A135" s="13"/>
      <c r="B135" s="231"/>
      <c r="C135" s="232"/>
      <c r="D135" s="233" t="s">
        <v>160</v>
      </c>
      <c r="E135" s="234" t="s">
        <v>19</v>
      </c>
      <c r="F135" s="235" t="s">
        <v>162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160</v>
      </c>
      <c r="AU135" s="241" t="s">
        <v>82</v>
      </c>
      <c r="AV135" s="13" t="s">
        <v>80</v>
      </c>
      <c r="AW135" s="13" t="s">
        <v>35</v>
      </c>
      <c r="AX135" s="13" t="s">
        <v>73</v>
      </c>
      <c r="AY135" s="241" t="s">
        <v>149</v>
      </c>
    </row>
    <row r="136" s="14" customFormat="1">
      <c r="A136" s="14"/>
      <c r="B136" s="242"/>
      <c r="C136" s="243"/>
      <c r="D136" s="233" t="s">
        <v>160</v>
      </c>
      <c r="E136" s="244" t="s">
        <v>19</v>
      </c>
      <c r="F136" s="245" t="s">
        <v>302</v>
      </c>
      <c r="G136" s="243"/>
      <c r="H136" s="246">
        <v>45.200000000000003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160</v>
      </c>
      <c r="AU136" s="252" t="s">
        <v>82</v>
      </c>
      <c r="AV136" s="14" t="s">
        <v>82</v>
      </c>
      <c r="AW136" s="14" t="s">
        <v>35</v>
      </c>
      <c r="AX136" s="14" t="s">
        <v>73</v>
      </c>
      <c r="AY136" s="252" t="s">
        <v>149</v>
      </c>
    </row>
    <row r="137" s="15" customFormat="1">
      <c r="A137" s="15"/>
      <c r="B137" s="253"/>
      <c r="C137" s="254"/>
      <c r="D137" s="233" t="s">
        <v>160</v>
      </c>
      <c r="E137" s="255" t="s">
        <v>19</v>
      </c>
      <c r="F137" s="256" t="s">
        <v>164</v>
      </c>
      <c r="G137" s="254"/>
      <c r="H137" s="257">
        <v>45.200000000000003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160</v>
      </c>
      <c r="AU137" s="263" t="s">
        <v>82</v>
      </c>
      <c r="AV137" s="15" t="s">
        <v>156</v>
      </c>
      <c r="AW137" s="15" t="s">
        <v>35</v>
      </c>
      <c r="AX137" s="15" t="s">
        <v>80</v>
      </c>
      <c r="AY137" s="263" t="s">
        <v>149</v>
      </c>
    </row>
    <row r="138" s="2" customFormat="1" ht="24.15" customHeight="1">
      <c r="A138" s="39"/>
      <c r="B138" s="40"/>
      <c r="C138" s="270" t="s">
        <v>211</v>
      </c>
      <c r="D138" s="270" t="s">
        <v>285</v>
      </c>
      <c r="E138" s="271" t="s">
        <v>303</v>
      </c>
      <c r="F138" s="272" t="s">
        <v>304</v>
      </c>
      <c r="G138" s="273" t="s">
        <v>181</v>
      </c>
      <c r="H138" s="274">
        <v>23</v>
      </c>
      <c r="I138" s="275"/>
      <c r="J138" s="276">
        <f>ROUND(I138*H138,2)</f>
        <v>0</v>
      </c>
      <c r="K138" s="272" t="s">
        <v>288</v>
      </c>
      <c r="L138" s="277"/>
      <c r="M138" s="278" t="s">
        <v>19</v>
      </c>
      <c r="N138" s="279" t="s">
        <v>44</v>
      </c>
      <c r="O138" s="85"/>
      <c r="P138" s="222">
        <f>O138*H138</f>
        <v>0</v>
      </c>
      <c r="Q138" s="222">
        <v>0.056300000000000003</v>
      </c>
      <c r="R138" s="222">
        <f>Q138*H138</f>
        <v>1.2949000000000002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211</v>
      </c>
      <c r="AT138" s="224" t="s">
        <v>285</v>
      </c>
      <c r="AU138" s="224" t="s">
        <v>82</v>
      </c>
      <c r="AY138" s="18" t="s">
        <v>149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80</v>
      </c>
      <c r="BK138" s="225">
        <f>ROUND(I138*H138,2)</f>
        <v>0</v>
      </c>
      <c r="BL138" s="18" t="s">
        <v>156</v>
      </c>
      <c r="BM138" s="224" t="s">
        <v>305</v>
      </c>
    </row>
    <row r="139" s="13" customFormat="1">
      <c r="A139" s="13"/>
      <c r="B139" s="231"/>
      <c r="C139" s="232"/>
      <c r="D139" s="233" t="s">
        <v>160</v>
      </c>
      <c r="E139" s="234" t="s">
        <v>19</v>
      </c>
      <c r="F139" s="235" t="s">
        <v>301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160</v>
      </c>
      <c r="AU139" s="241" t="s">
        <v>82</v>
      </c>
      <c r="AV139" s="13" t="s">
        <v>80</v>
      </c>
      <c r="AW139" s="13" t="s">
        <v>35</v>
      </c>
      <c r="AX139" s="13" t="s">
        <v>73</v>
      </c>
      <c r="AY139" s="241" t="s">
        <v>149</v>
      </c>
    </row>
    <row r="140" s="13" customFormat="1">
      <c r="A140" s="13"/>
      <c r="B140" s="231"/>
      <c r="C140" s="232"/>
      <c r="D140" s="233" t="s">
        <v>160</v>
      </c>
      <c r="E140" s="234" t="s">
        <v>19</v>
      </c>
      <c r="F140" s="235" t="s">
        <v>162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160</v>
      </c>
      <c r="AU140" s="241" t="s">
        <v>82</v>
      </c>
      <c r="AV140" s="13" t="s">
        <v>80</v>
      </c>
      <c r="AW140" s="13" t="s">
        <v>35</v>
      </c>
      <c r="AX140" s="13" t="s">
        <v>73</v>
      </c>
      <c r="AY140" s="241" t="s">
        <v>149</v>
      </c>
    </row>
    <row r="141" s="14" customFormat="1">
      <c r="A141" s="14"/>
      <c r="B141" s="242"/>
      <c r="C141" s="243"/>
      <c r="D141" s="233" t="s">
        <v>160</v>
      </c>
      <c r="E141" s="244" t="s">
        <v>19</v>
      </c>
      <c r="F141" s="245" t="s">
        <v>306</v>
      </c>
      <c r="G141" s="243"/>
      <c r="H141" s="246">
        <v>23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160</v>
      </c>
      <c r="AU141" s="252" t="s">
        <v>82</v>
      </c>
      <c r="AV141" s="14" t="s">
        <v>82</v>
      </c>
      <c r="AW141" s="14" t="s">
        <v>35</v>
      </c>
      <c r="AX141" s="14" t="s">
        <v>73</v>
      </c>
      <c r="AY141" s="252" t="s">
        <v>149</v>
      </c>
    </row>
    <row r="142" s="15" customFormat="1">
      <c r="A142" s="15"/>
      <c r="B142" s="253"/>
      <c r="C142" s="254"/>
      <c r="D142" s="233" t="s">
        <v>160</v>
      </c>
      <c r="E142" s="255" t="s">
        <v>19</v>
      </c>
      <c r="F142" s="256" t="s">
        <v>164</v>
      </c>
      <c r="G142" s="254"/>
      <c r="H142" s="257">
        <v>23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160</v>
      </c>
      <c r="AU142" s="263" t="s">
        <v>82</v>
      </c>
      <c r="AV142" s="15" t="s">
        <v>156</v>
      </c>
      <c r="AW142" s="15" t="s">
        <v>35</v>
      </c>
      <c r="AX142" s="15" t="s">
        <v>80</v>
      </c>
      <c r="AY142" s="263" t="s">
        <v>149</v>
      </c>
    </row>
    <row r="143" s="2" customFormat="1" ht="24.15" customHeight="1">
      <c r="A143" s="39"/>
      <c r="B143" s="40"/>
      <c r="C143" s="213" t="s">
        <v>169</v>
      </c>
      <c r="D143" s="213" t="s">
        <v>151</v>
      </c>
      <c r="E143" s="214" t="s">
        <v>307</v>
      </c>
      <c r="F143" s="215" t="s">
        <v>308</v>
      </c>
      <c r="G143" s="216" t="s">
        <v>203</v>
      </c>
      <c r="H143" s="217">
        <v>3.8999999999999999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44</v>
      </c>
      <c r="O143" s="85"/>
      <c r="P143" s="222">
        <f>O143*H143</f>
        <v>0</v>
      </c>
      <c r="Q143" s="222">
        <v>0.29104000000000002</v>
      </c>
      <c r="R143" s="222">
        <f>Q143*H143</f>
        <v>1.1350560000000001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82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80</v>
      </c>
      <c r="BK143" s="225">
        <f>ROUND(I143*H143,2)</f>
        <v>0</v>
      </c>
      <c r="BL143" s="18" t="s">
        <v>156</v>
      </c>
      <c r="BM143" s="224" t="s">
        <v>309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310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82</v>
      </c>
    </row>
    <row r="145" s="13" customFormat="1">
      <c r="A145" s="13"/>
      <c r="B145" s="231"/>
      <c r="C145" s="232"/>
      <c r="D145" s="233" t="s">
        <v>160</v>
      </c>
      <c r="E145" s="234" t="s">
        <v>19</v>
      </c>
      <c r="F145" s="235" t="s">
        <v>301</v>
      </c>
      <c r="G145" s="232"/>
      <c r="H145" s="234" t="s">
        <v>19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160</v>
      </c>
      <c r="AU145" s="241" t="s">
        <v>82</v>
      </c>
      <c r="AV145" s="13" t="s">
        <v>80</v>
      </c>
      <c r="AW145" s="13" t="s">
        <v>35</v>
      </c>
      <c r="AX145" s="13" t="s">
        <v>73</v>
      </c>
      <c r="AY145" s="241" t="s">
        <v>149</v>
      </c>
    </row>
    <row r="146" s="13" customFormat="1">
      <c r="A146" s="13"/>
      <c r="B146" s="231"/>
      <c r="C146" s="232"/>
      <c r="D146" s="233" t="s">
        <v>160</v>
      </c>
      <c r="E146" s="234" t="s">
        <v>19</v>
      </c>
      <c r="F146" s="235" t="s">
        <v>185</v>
      </c>
      <c r="G146" s="232"/>
      <c r="H146" s="234" t="s">
        <v>19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160</v>
      </c>
      <c r="AU146" s="241" t="s">
        <v>82</v>
      </c>
      <c r="AV146" s="13" t="s">
        <v>80</v>
      </c>
      <c r="AW146" s="13" t="s">
        <v>35</v>
      </c>
      <c r="AX146" s="13" t="s">
        <v>73</v>
      </c>
      <c r="AY146" s="241" t="s">
        <v>149</v>
      </c>
    </row>
    <row r="147" s="14" customFormat="1">
      <c r="A147" s="14"/>
      <c r="B147" s="242"/>
      <c r="C147" s="243"/>
      <c r="D147" s="233" t="s">
        <v>160</v>
      </c>
      <c r="E147" s="244" t="s">
        <v>19</v>
      </c>
      <c r="F147" s="245" t="s">
        <v>311</v>
      </c>
      <c r="G147" s="243"/>
      <c r="H147" s="246">
        <v>3.8999999999999999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160</v>
      </c>
      <c r="AU147" s="252" t="s">
        <v>82</v>
      </c>
      <c r="AV147" s="14" t="s">
        <v>82</v>
      </c>
      <c r="AW147" s="14" t="s">
        <v>35</v>
      </c>
      <c r="AX147" s="14" t="s">
        <v>73</v>
      </c>
      <c r="AY147" s="252" t="s">
        <v>149</v>
      </c>
    </row>
    <row r="148" s="15" customFormat="1">
      <c r="A148" s="15"/>
      <c r="B148" s="253"/>
      <c r="C148" s="254"/>
      <c r="D148" s="233" t="s">
        <v>160</v>
      </c>
      <c r="E148" s="255" t="s">
        <v>19</v>
      </c>
      <c r="F148" s="256" t="s">
        <v>164</v>
      </c>
      <c r="G148" s="254"/>
      <c r="H148" s="257">
        <v>3.8999999999999999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160</v>
      </c>
      <c r="AU148" s="263" t="s">
        <v>82</v>
      </c>
      <c r="AV148" s="15" t="s">
        <v>156</v>
      </c>
      <c r="AW148" s="15" t="s">
        <v>35</v>
      </c>
      <c r="AX148" s="15" t="s">
        <v>80</v>
      </c>
      <c r="AY148" s="263" t="s">
        <v>149</v>
      </c>
    </row>
    <row r="149" s="2" customFormat="1" ht="24.15" customHeight="1">
      <c r="A149" s="39"/>
      <c r="B149" s="40"/>
      <c r="C149" s="213" t="s">
        <v>223</v>
      </c>
      <c r="D149" s="213" t="s">
        <v>151</v>
      </c>
      <c r="E149" s="214" t="s">
        <v>312</v>
      </c>
      <c r="F149" s="215" t="s">
        <v>313</v>
      </c>
      <c r="G149" s="216" t="s">
        <v>154</v>
      </c>
      <c r="H149" s="217">
        <v>6.5</v>
      </c>
      <c r="I149" s="218"/>
      <c r="J149" s="219">
        <f>ROUND(I149*H149,2)</f>
        <v>0</v>
      </c>
      <c r="K149" s="215" t="s">
        <v>155</v>
      </c>
      <c r="L149" s="45"/>
      <c r="M149" s="220" t="s">
        <v>19</v>
      </c>
      <c r="N149" s="221" t="s">
        <v>44</v>
      </c>
      <c r="O149" s="85"/>
      <c r="P149" s="222">
        <f>O149*H149</f>
        <v>0</v>
      </c>
      <c r="Q149" s="222">
        <v>0.092289999999999997</v>
      </c>
      <c r="R149" s="222">
        <f>Q149*H149</f>
        <v>0.599885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156</v>
      </c>
      <c r="AT149" s="224" t="s">
        <v>151</v>
      </c>
      <c r="AU149" s="224" t="s">
        <v>82</v>
      </c>
      <c r="AY149" s="18" t="s">
        <v>149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156</v>
      </c>
      <c r="BM149" s="224" t="s">
        <v>314</v>
      </c>
    </row>
    <row r="150" s="2" customFormat="1">
      <c r="A150" s="39"/>
      <c r="B150" s="40"/>
      <c r="C150" s="41"/>
      <c r="D150" s="226" t="s">
        <v>158</v>
      </c>
      <c r="E150" s="41"/>
      <c r="F150" s="227" t="s">
        <v>315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82</v>
      </c>
    </row>
    <row r="151" s="13" customFormat="1">
      <c r="A151" s="13"/>
      <c r="B151" s="231"/>
      <c r="C151" s="232"/>
      <c r="D151" s="233" t="s">
        <v>160</v>
      </c>
      <c r="E151" s="234" t="s">
        <v>19</v>
      </c>
      <c r="F151" s="235" t="s">
        <v>301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160</v>
      </c>
      <c r="AU151" s="241" t="s">
        <v>82</v>
      </c>
      <c r="AV151" s="13" t="s">
        <v>80</v>
      </c>
      <c r="AW151" s="13" t="s">
        <v>35</v>
      </c>
      <c r="AX151" s="13" t="s">
        <v>73</v>
      </c>
      <c r="AY151" s="241" t="s">
        <v>149</v>
      </c>
    </row>
    <row r="152" s="13" customFormat="1">
      <c r="A152" s="13"/>
      <c r="B152" s="231"/>
      <c r="C152" s="232"/>
      <c r="D152" s="233" t="s">
        <v>160</v>
      </c>
      <c r="E152" s="234" t="s">
        <v>19</v>
      </c>
      <c r="F152" s="235" t="s">
        <v>185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160</v>
      </c>
      <c r="AU152" s="241" t="s">
        <v>82</v>
      </c>
      <c r="AV152" s="13" t="s">
        <v>80</v>
      </c>
      <c r="AW152" s="13" t="s">
        <v>35</v>
      </c>
      <c r="AX152" s="13" t="s">
        <v>73</v>
      </c>
      <c r="AY152" s="241" t="s">
        <v>149</v>
      </c>
    </row>
    <row r="153" s="14" customFormat="1">
      <c r="A153" s="14"/>
      <c r="B153" s="242"/>
      <c r="C153" s="243"/>
      <c r="D153" s="233" t="s">
        <v>160</v>
      </c>
      <c r="E153" s="244" t="s">
        <v>19</v>
      </c>
      <c r="F153" s="245" t="s">
        <v>199</v>
      </c>
      <c r="G153" s="243"/>
      <c r="H153" s="246">
        <v>6.5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160</v>
      </c>
      <c r="AU153" s="252" t="s">
        <v>82</v>
      </c>
      <c r="AV153" s="14" t="s">
        <v>82</v>
      </c>
      <c r="AW153" s="14" t="s">
        <v>35</v>
      </c>
      <c r="AX153" s="14" t="s">
        <v>73</v>
      </c>
      <c r="AY153" s="252" t="s">
        <v>149</v>
      </c>
    </row>
    <row r="154" s="15" customFormat="1">
      <c r="A154" s="15"/>
      <c r="B154" s="253"/>
      <c r="C154" s="254"/>
      <c r="D154" s="233" t="s">
        <v>160</v>
      </c>
      <c r="E154" s="255" t="s">
        <v>19</v>
      </c>
      <c r="F154" s="256" t="s">
        <v>164</v>
      </c>
      <c r="G154" s="254"/>
      <c r="H154" s="257">
        <v>6.5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160</v>
      </c>
      <c r="AU154" s="263" t="s">
        <v>82</v>
      </c>
      <c r="AV154" s="15" t="s">
        <v>156</v>
      </c>
      <c r="AW154" s="15" t="s">
        <v>35</v>
      </c>
      <c r="AX154" s="15" t="s">
        <v>80</v>
      </c>
      <c r="AY154" s="263" t="s">
        <v>149</v>
      </c>
    </row>
    <row r="155" s="2" customFormat="1" ht="24.15" customHeight="1">
      <c r="A155" s="39"/>
      <c r="B155" s="40"/>
      <c r="C155" s="213" t="s">
        <v>230</v>
      </c>
      <c r="D155" s="213" t="s">
        <v>151</v>
      </c>
      <c r="E155" s="214" t="s">
        <v>316</v>
      </c>
      <c r="F155" s="215" t="s">
        <v>317</v>
      </c>
      <c r="G155" s="216" t="s">
        <v>154</v>
      </c>
      <c r="H155" s="217">
        <v>6.5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44</v>
      </c>
      <c r="O155" s="85"/>
      <c r="P155" s="222">
        <f>O155*H155</f>
        <v>0</v>
      </c>
      <c r="Q155" s="222">
        <v>0.036400000000000002</v>
      </c>
      <c r="R155" s="222">
        <f>Q155*H155</f>
        <v>0.23660000000000001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82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156</v>
      </c>
      <c r="BM155" s="224" t="s">
        <v>318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319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82</v>
      </c>
    </row>
    <row r="157" s="13" customFormat="1">
      <c r="A157" s="13"/>
      <c r="B157" s="231"/>
      <c r="C157" s="232"/>
      <c r="D157" s="233" t="s">
        <v>160</v>
      </c>
      <c r="E157" s="234" t="s">
        <v>19</v>
      </c>
      <c r="F157" s="235" t="s">
        <v>301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160</v>
      </c>
      <c r="AU157" s="241" t="s">
        <v>82</v>
      </c>
      <c r="AV157" s="13" t="s">
        <v>80</v>
      </c>
      <c r="AW157" s="13" t="s">
        <v>35</v>
      </c>
      <c r="AX157" s="13" t="s">
        <v>73</v>
      </c>
      <c r="AY157" s="241" t="s">
        <v>149</v>
      </c>
    </row>
    <row r="158" s="13" customFormat="1">
      <c r="A158" s="13"/>
      <c r="B158" s="231"/>
      <c r="C158" s="232"/>
      <c r="D158" s="233" t="s">
        <v>160</v>
      </c>
      <c r="E158" s="234" t="s">
        <v>19</v>
      </c>
      <c r="F158" s="235" t="s">
        <v>185</v>
      </c>
      <c r="G158" s="232"/>
      <c r="H158" s="234" t="s">
        <v>19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160</v>
      </c>
      <c r="AU158" s="241" t="s">
        <v>82</v>
      </c>
      <c r="AV158" s="13" t="s">
        <v>80</v>
      </c>
      <c r="AW158" s="13" t="s">
        <v>35</v>
      </c>
      <c r="AX158" s="13" t="s">
        <v>73</v>
      </c>
      <c r="AY158" s="241" t="s">
        <v>149</v>
      </c>
    </row>
    <row r="159" s="14" customFormat="1">
      <c r="A159" s="14"/>
      <c r="B159" s="242"/>
      <c r="C159" s="243"/>
      <c r="D159" s="233" t="s">
        <v>160</v>
      </c>
      <c r="E159" s="244" t="s">
        <v>19</v>
      </c>
      <c r="F159" s="245" t="s">
        <v>199</v>
      </c>
      <c r="G159" s="243"/>
      <c r="H159" s="246">
        <v>6.5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160</v>
      </c>
      <c r="AU159" s="252" t="s">
        <v>82</v>
      </c>
      <c r="AV159" s="14" t="s">
        <v>82</v>
      </c>
      <c r="AW159" s="14" t="s">
        <v>35</v>
      </c>
      <c r="AX159" s="14" t="s">
        <v>73</v>
      </c>
      <c r="AY159" s="252" t="s">
        <v>149</v>
      </c>
    </row>
    <row r="160" s="15" customFormat="1">
      <c r="A160" s="15"/>
      <c r="B160" s="253"/>
      <c r="C160" s="254"/>
      <c r="D160" s="233" t="s">
        <v>160</v>
      </c>
      <c r="E160" s="255" t="s">
        <v>19</v>
      </c>
      <c r="F160" s="256" t="s">
        <v>164</v>
      </c>
      <c r="G160" s="254"/>
      <c r="H160" s="257">
        <v>6.5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160</v>
      </c>
      <c r="AU160" s="263" t="s">
        <v>82</v>
      </c>
      <c r="AV160" s="15" t="s">
        <v>156</v>
      </c>
      <c r="AW160" s="15" t="s">
        <v>35</v>
      </c>
      <c r="AX160" s="15" t="s">
        <v>80</v>
      </c>
      <c r="AY160" s="263" t="s">
        <v>149</v>
      </c>
    </row>
    <row r="161" s="2" customFormat="1" ht="24.15" customHeight="1">
      <c r="A161" s="39"/>
      <c r="B161" s="40"/>
      <c r="C161" s="213" t="s">
        <v>236</v>
      </c>
      <c r="D161" s="213" t="s">
        <v>151</v>
      </c>
      <c r="E161" s="214" t="s">
        <v>320</v>
      </c>
      <c r="F161" s="215" t="s">
        <v>321</v>
      </c>
      <c r="G161" s="216" t="s">
        <v>154</v>
      </c>
      <c r="H161" s="217">
        <v>38.700000000000003</v>
      </c>
      <c r="I161" s="218"/>
      <c r="J161" s="219">
        <f>ROUND(I161*H161,2)</f>
        <v>0</v>
      </c>
      <c r="K161" s="215" t="s">
        <v>155</v>
      </c>
      <c r="L161" s="45"/>
      <c r="M161" s="220" t="s">
        <v>19</v>
      </c>
      <c r="N161" s="221" t="s">
        <v>44</v>
      </c>
      <c r="O161" s="85"/>
      <c r="P161" s="222">
        <f>O161*H161</f>
        <v>0</v>
      </c>
      <c r="Q161" s="222">
        <v>0.046339999999999999</v>
      </c>
      <c r="R161" s="222">
        <f>Q161*H161</f>
        <v>1.793358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156</v>
      </c>
      <c r="AT161" s="224" t="s">
        <v>151</v>
      </c>
      <c r="AU161" s="224" t="s">
        <v>82</v>
      </c>
      <c r="AY161" s="18" t="s">
        <v>149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156</v>
      </c>
      <c r="BM161" s="224" t="s">
        <v>322</v>
      </c>
    </row>
    <row r="162" s="2" customFormat="1">
      <c r="A162" s="39"/>
      <c r="B162" s="40"/>
      <c r="C162" s="41"/>
      <c r="D162" s="226" t="s">
        <v>158</v>
      </c>
      <c r="E162" s="41"/>
      <c r="F162" s="227" t="s">
        <v>323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82</v>
      </c>
    </row>
    <row r="163" s="13" customFormat="1">
      <c r="A163" s="13"/>
      <c r="B163" s="231"/>
      <c r="C163" s="232"/>
      <c r="D163" s="233" t="s">
        <v>160</v>
      </c>
      <c r="E163" s="234" t="s">
        <v>19</v>
      </c>
      <c r="F163" s="235" t="s">
        <v>301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160</v>
      </c>
      <c r="AU163" s="241" t="s">
        <v>82</v>
      </c>
      <c r="AV163" s="13" t="s">
        <v>80</v>
      </c>
      <c r="AW163" s="13" t="s">
        <v>35</v>
      </c>
      <c r="AX163" s="13" t="s">
        <v>73</v>
      </c>
      <c r="AY163" s="241" t="s">
        <v>149</v>
      </c>
    </row>
    <row r="164" s="13" customFormat="1">
      <c r="A164" s="13"/>
      <c r="B164" s="231"/>
      <c r="C164" s="232"/>
      <c r="D164" s="233" t="s">
        <v>160</v>
      </c>
      <c r="E164" s="234" t="s">
        <v>19</v>
      </c>
      <c r="F164" s="235" t="s">
        <v>191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160</v>
      </c>
      <c r="AU164" s="241" t="s">
        <v>82</v>
      </c>
      <c r="AV164" s="13" t="s">
        <v>80</v>
      </c>
      <c r="AW164" s="13" t="s">
        <v>35</v>
      </c>
      <c r="AX164" s="13" t="s">
        <v>73</v>
      </c>
      <c r="AY164" s="241" t="s">
        <v>149</v>
      </c>
    </row>
    <row r="165" s="14" customFormat="1">
      <c r="A165" s="14"/>
      <c r="B165" s="242"/>
      <c r="C165" s="243"/>
      <c r="D165" s="233" t="s">
        <v>160</v>
      </c>
      <c r="E165" s="244" t="s">
        <v>19</v>
      </c>
      <c r="F165" s="245" t="s">
        <v>198</v>
      </c>
      <c r="G165" s="243"/>
      <c r="H165" s="246">
        <v>38.700000000000003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160</v>
      </c>
      <c r="AU165" s="252" t="s">
        <v>82</v>
      </c>
      <c r="AV165" s="14" t="s">
        <v>82</v>
      </c>
      <c r="AW165" s="14" t="s">
        <v>35</v>
      </c>
      <c r="AX165" s="14" t="s">
        <v>73</v>
      </c>
      <c r="AY165" s="252" t="s">
        <v>149</v>
      </c>
    </row>
    <row r="166" s="15" customFormat="1">
      <c r="A166" s="15"/>
      <c r="B166" s="253"/>
      <c r="C166" s="254"/>
      <c r="D166" s="233" t="s">
        <v>160</v>
      </c>
      <c r="E166" s="255" t="s">
        <v>19</v>
      </c>
      <c r="F166" s="256" t="s">
        <v>164</v>
      </c>
      <c r="G166" s="254"/>
      <c r="H166" s="257">
        <v>38.700000000000003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160</v>
      </c>
      <c r="AU166" s="263" t="s">
        <v>82</v>
      </c>
      <c r="AV166" s="15" t="s">
        <v>156</v>
      </c>
      <c r="AW166" s="15" t="s">
        <v>35</v>
      </c>
      <c r="AX166" s="15" t="s">
        <v>80</v>
      </c>
      <c r="AY166" s="263" t="s">
        <v>149</v>
      </c>
    </row>
    <row r="167" s="2" customFormat="1" ht="16.5" customHeight="1">
      <c r="A167" s="39"/>
      <c r="B167" s="40"/>
      <c r="C167" s="270" t="s">
        <v>242</v>
      </c>
      <c r="D167" s="270" t="s">
        <v>285</v>
      </c>
      <c r="E167" s="271" t="s">
        <v>324</v>
      </c>
      <c r="F167" s="272" t="s">
        <v>325</v>
      </c>
      <c r="G167" s="273" t="s">
        <v>181</v>
      </c>
      <c r="H167" s="274">
        <v>154.80000000000001</v>
      </c>
      <c r="I167" s="275"/>
      <c r="J167" s="276">
        <f>ROUND(I167*H167,2)</f>
        <v>0</v>
      </c>
      <c r="K167" s="272" t="s">
        <v>288</v>
      </c>
      <c r="L167" s="277"/>
      <c r="M167" s="278" t="s">
        <v>19</v>
      </c>
      <c r="N167" s="279" t="s">
        <v>44</v>
      </c>
      <c r="O167" s="85"/>
      <c r="P167" s="222">
        <f>O167*H167</f>
        <v>0</v>
      </c>
      <c r="Q167" s="222">
        <v>0.012999999999999999</v>
      </c>
      <c r="R167" s="222">
        <f>Q167*H167</f>
        <v>2.0124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211</v>
      </c>
      <c r="AT167" s="224" t="s">
        <v>285</v>
      </c>
      <c r="AU167" s="224" t="s">
        <v>82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156</v>
      </c>
      <c r="BM167" s="224" t="s">
        <v>326</v>
      </c>
    </row>
    <row r="168" s="13" customFormat="1">
      <c r="A168" s="13"/>
      <c r="B168" s="231"/>
      <c r="C168" s="232"/>
      <c r="D168" s="233" t="s">
        <v>160</v>
      </c>
      <c r="E168" s="234" t="s">
        <v>19</v>
      </c>
      <c r="F168" s="235" t="s">
        <v>301</v>
      </c>
      <c r="G168" s="232"/>
      <c r="H168" s="234" t="s">
        <v>19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160</v>
      </c>
      <c r="AU168" s="241" t="s">
        <v>82</v>
      </c>
      <c r="AV168" s="13" t="s">
        <v>80</v>
      </c>
      <c r="AW168" s="13" t="s">
        <v>35</v>
      </c>
      <c r="AX168" s="13" t="s">
        <v>73</v>
      </c>
      <c r="AY168" s="241" t="s">
        <v>149</v>
      </c>
    </row>
    <row r="169" s="13" customFormat="1">
      <c r="A169" s="13"/>
      <c r="B169" s="231"/>
      <c r="C169" s="232"/>
      <c r="D169" s="233" t="s">
        <v>160</v>
      </c>
      <c r="E169" s="234" t="s">
        <v>19</v>
      </c>
      <c r="F169" s="235" t="s">
        <v>191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160</v>
      </c>
      <c r="AU169" s="241" t="s">
        <v>82</v>
      </c>
      <c r="AV169" s="13" t="s">
        <v>80</v>
      </c>
      <c r="AW169" s="13" t="s">
        <v>35</v>
      </c>
      <c r="AX169" s="13" t="s">
        <v>73</v>
      </c>
      <c r="AY169" s="241" t="s">
        <v>149</v>
      </c>
    </row>
    <row r="170" s="14" customFormat="1">
      <c r="A170" s="14"/>
      <c r="B170" s="242"/>
      <c r="C170" s="243"/>
      <c r="D170" s="233" t="s">
        <v>160</v>
      </c>
      <c r="E170" s="244" t="s">
        <v>19</v>
      </c>
      <c r="F170" s="245" t="s">
        <v>327</v>
      </c>
      <c r="G170" s="243"/>
      <c r="H170" s="246">
        <v>154.80000000000001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160</v>
      </c>
      <c r="AU170" s="252" t="s">
        <v>82</v>
      </c>
      <c r="AV170" s="14" t="s">
        <v>82</v>
      </c>
      <c r="AW170" s="14" t="s">
        <v>35</v>
      </c>
      <c r="AX170" s="14" t="s">
        <v>73</v>
      </c>
      <c r="AY170" s="252" t="s">
        <v>149</v>
      </c>
    </row>
    <row r="171" s="15" customFormat="1">
      <c r="A171" s="15"/>
      <c r="B171" s="253"/>
      <c r="C171" s="254"/>
      <c r="D171" s="233" t="s">
        <v>160</v>
      </c>
      <c r="E171" s="255" t="s">
        <v>19</v>
      </c>
      <c r="F171" s="256" t="s">
        <v>164</v>
      </c>
      <c r="G171" s="254"/>
      <c r="H171" s="257">
        <v>154.80000000000001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160</v>
      </c>
      <c r="AU171" s="263" t="s">
        <v>82</v>
      </c>
      <c r="AV171" s="15" t="s">
        <v>156</v>
      </c>
      <c r="AW171" s="15" t="s">
        <v>35</v>
      </c>
      <c r="AX171" s="15" t="s">
        <v>80</v>
      </c>
      <c r="AY171" s="263" t="s">
        <v>149</v>
      </c>
    </row>
    <row r="172" s="12" customFormat="1" ht="22.8" customHeight="1">
      <c r="A172" s="12"/>
      <c r="B172" s="197"/>
      <c r="C172" s="198"/>
      <c r="D172" s="199" t="s">
        <v>72</v>
      </c>
      <c r="E172" s="211" t="s">
        <v>193</v>
      </c>
      <c r="F172" s="211" t="s">
        <v>328</v>
      </c>
      <c r="G172" s="198"/>
      <c r="H172" s="198"/>
      <c r="I172" s="201"/>
      <c r="J172" s="212">
        <f>BK172</f>
        <v>0</v>
      </c>
      <c r="K172" s="198"/>
      <c r="L172" s="203"/>
      <c r="M172" s="204"/>
      <c r="N172" s="205"/>
      <c r="O172" s="205"/>
      <c r="P172" s="206">
        <f>SUM(P173:P180)</f>
        <v>0</v>
      </c>
      <c r="Q172" s="205"/>
      <c r="R172" s="206">
        <f>SUM(R173:R180)</f>
        <v>0.85428000000000004</v>
      </c>
      <c r="S172" s="205"/>
      <c r="T172" s="207">
        <f>SUM(T173:T180)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80</v>
      </c>
      <c r="AT172" s="209" t="s">
        <v>72</v>
      </c>
      <c r="AU172" s="209" t="s">
        <v>80</v>
      </c>
      <c r="AY172" s="208" t="s">
        <v>149</v>
      </c>
      <c r="BK172" s="210">
        <f>SUM(BK173:BK180)</f>
        <v>0</v>
      </c>
    </row>
    <row r="173" s="2" customFormat="1" ht="21.75" customHeight="1">
      <c r="A173" s="39"/>
      <c r="B173" s="40"/>
      <c r="C173" s="213" t="s">
        <v>250</v>
      </c>
      <c r="D173" s="213" t="s">
        <v>151</v>
      </c>
      <c r="E173" s="214" t="s">
        <v>329</v>
      </c>
      <c r="F173" s="215" t="s">
        <v>330</v>
      </c>
      <c r="G173" s="216" t="s">
        <v>203</v>
      </c>
      <c r="H173" s="217">
        <v>13.560000000000001</v>
      </c>
      <c r="I173" s="218"/>
      <c r="J173" s="219">
        <f>ROUND(I173*H173,2)</f>
        <v>0</v>
      </c>
      <c r="K173" s="215" t="s">
        <v>155</v>
      </c>
      <c r="L173" s="45"/>
      <c r="M173" s="220" t="s">
        <v>19</v>
      </c>
      <c r="N173" s="221" t="s">
        <v>44</v>
      </c>
      <c r="O173" s="85"/>
      <c r="P173" s="222">
        <f>O173*H173</f>
        <v>0</v>
      </c>
      <c r="Q173" s="222">
        <v>0.063</v>
      </c>
      <c r="R173" s="222">
        <f>Q173*H173</f>
        <v>0.85428000000000004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156</v>
      </c>
      <c r="AT173" s="224" t="s">
        <v>151</v>
      </c>
      <c r="AU173" s="224" t="s">
        <v>82</v>
      </c>
      <c r="AY173" s="18" t="s">
        <v>149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156</v>
      </c>
      <c r="BM173" s="224" t="s">
        <v>331</v>
      </c>
    </row>
    <row r="174" s="2" customFormat="1">
      <c r="A174" s="39"/>
      <c r="B174" s="40"/>
      <c r="C174" s="41"/>
      <c r="D174" s="226" t="s">
        <v>158</v>
      </c>
      <c r="E174" s="41"/>
      <c r="F174" s="227" t="s">
        <v>332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82</v>
      </c>
    </row>
    <row r="175" s="13" customFormat="1">
      <c r="A175" s="13"/>
      <c r="B175" s="231"/>
      <c r="C175" s="232"/>
      <c r="D175" s="233" t="s">
        <v>160</v>
      </c>
      <c r="E175" s="234" t="s">
        <v>19</v>
      </c>
      <c r="F175" s="235" t="s">
        <v>301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160</v>
      </c>
      <c r="AU175" s="241" t="s">
        <v>82</v>
      </c>
      <c r="AV175" s="13" t="s">
        <v>80</v>
      </c>
      <c r="AW175" s="13" t="s">
        <v>35</v>
      </c>
      <c r="AX175" s="13" t="s">
        <v>73</v>
      </c>
      <c r="AY175" s="241" t="s">
        <v>149</v>
      </c>
    </row>
    <row r="176" s="13" customFormat="1">
      <c r="A176" s="13"/>
      <c r="B176" s="231"/>
      <c r="C176" s="232"/>
      <c r="D176" s="233" t="s">
        <v>160</v>
      </c>
      <c r="E176" s="234" t="s">
        <v>19</v>
      </c>
      <c r="F176" s="235" t="s">
        <v>333</v>
      </c>
      <c r="G176" s="232"/>
      <c r="H176" s="234" t="s">
        <v>19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160</v>
      </c>
      <c r="AU176" s="241" t="s">
        <v>82</v>
      </c>
      <c r="AV176" s="13" t="s">
        <v>80</v>
      </c>
      <c r="AW176" s="13" t="s">
        <v>35</v>
      </c>
      <c r="AX176" s="13" t="s">
        <v>73</v>
      </c>
      <c r="AY176" s="241" t="s">
        <v>149</v>
      </c>
    </row>
    <row r="177" s="14" customFormat="1">
      <c r="A177" s="14"/>
      <c r="B177" s="242"/>
      <c r="C177" s="243"/>
      <c r="D177" s="233" t="s">
        <v>160</v>
      </c>
      <c r="E177" s="244" t="s">
        <v>19</v>
      </c>
      <c r="F177" s="245" t="s">
        <v>210</v>
      </c>
      <c r="G177" s="243"/>
      <c r="H177" s="246">
        <v>11.609999999999999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160</v>
      </c>
      <c r="AU177" s="252" t="s">
        <v>82</v>
      </c>
      <c r="AV177" s="14" t="s">
        <v>82</v>
      </c>
      <c r="AW177" s="14" t="s">
        <v>35</v>
      </c>
      <c r="AX177" s="14" t="s">
        <v>73</v>
      </c>
      <c r="AY177" s="252" t="s">
        <v>149</v>
      </c>
    </row>
    <row r="178" s="13" customFormat="1">
      <c r="A178" s="13"/>
      <c r="B178" s="231"/>
      <c r="C178" s="232"/>
      <c r="D178" s="233" t="s">
        <v>160</v>
      </c>
      <c r="E178" s="234" t="s">
        <v>19</v>
      </c>
      <c r="F178" s="235" t="s">
        <v>334</v>
      </c>
      <c r="G178" s="232"/>
      <c r="H178" s="234" t="s">
        <v>19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160</v>
      </c>
      <c r="AU178" s="241" t="s">
        <v>82</v>
      </c>
      <c r="AV178" s="13" t="s">
        <v>80</v>
      </c>
      <c r="AW178" s="13" t="s">
        <v>35</v>
      </c>
      <c r="AX178" s="13" t="s">
        <v>73</v>
      </c>
      <c r="AY178" s="241" t="s">
        <v>149</v>
      </c>
    </row>
    <row r="179" s="14" customFormat="1">
      <c r="A179" s="14"/>
      <c r="B179" s="242"/>
      <c r="C179" s="243"/>
      <c r="D179" s="233" t="s">
        <v>160</v>
      </c>
      <c r="E179" s="244" t="s">
        <v>19</v>
      </c>
      <c r="F179" s="245" t="s">
        <v>335</v>
      </c>
      <c r="G179" s="243"/>
      <c r="H179" s="246">
        <v>1.95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160</v>
      </c>
      <c r="AU179" s="252" t="s">
        <v>82</v>
      </c>
      <c r="AV179" s="14" t="s">
        <v>82</v>
      </c>
      <c r="AW179" s="14" t="s">
        <v>35</v>
      </c>
      <c r="AX179" s="14" t="s">
        <v>73</v>
      </c>
      <c r="AY179" s="252" t="s">
        <v>149</v>
      </c>
    </row>
    <row r="180" s="15" customFormat="1">
      <c r="A180" s="15"/>
      <c r="B180" s="253"/>
      <c r="C180" s="254"/>
      <c r="D180" s="233" t="s">
        <v>160</v>
      </c>
      <c r="E180" s="255" t="s">
        <v>19</v>
      </c>
      <c r="F180" s="256" t="s">
        <v>164</v>
      </c>
      <c r="G180" s="254"/>
      <c r="H180" s="257">
        <v>13.559999999999999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3" t="s">
        <v>160</v>
      </c>
      <c r="AU180" s="263" t="s">
        <v>82</v>
      </c>
      <c r="AV180" s="15" t="s">
        <v>156</v>
      </c>
      <c r="AW180" s="15" t="s">
        <v>35</v>
      </c>
      <c r="AX180" s="15" t="s">
        <v>80</v>
      </c>
      <c r="AY180" s="263" t="s">
        <v>149</v>
      </c>
    </row>
    <row r="181" s="12" customFormat="1" ht="22.8" customHeight="1">
      <c r="A181" s="12"/>
      <c r="B181" s="197"/>
      <c r="C181" s="198"/>
      <c r="D181" s="199" t="s">
        <v>72</v>
      </c>
      <c r="E181" s="211" t="s">
        <v>169</v>
      </c>
      <c r="F181" s="211" t="s">
        <v>170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SUM(P182:P217)</f>
        <v>0</v>
      </c>
      <c r="Q181" s="205"/>
      <c r="R181" s="206">
        <f>SUM(R182:R217)</f>
        <v>1.80941112</v>
      </c>
      <c r="S181" s="205"/>
      <c r="T181" s="207">
        <f>SUM(T182:T217)</f>
        <v>0.080750000000000002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80</v>
      </c>
      <c r="AT181" s="209" t="s">
        <v>72</v>
      </c>
      <c r="AU181" s="209" t="s">
        <v>80</v>
      </c>
      <c r="AY181" s="208" t="s">
        <v>149</v>
      </c>
      <c r="BK181" s="210">
        <f>SUM(BK182:BK217)</f>
        <v>0</v>
      </c>
    </row>
    <row r="182" s="2" customFormat="1" ht="24.15" customHeight="1">
      <c r="A182" s="39"/>
      <c r="B182" s="40"/>
      <c r="C182" s="213" t="s">
        <v>8</v>
      </c>
      <c r="D182" s="213" t="s">
        <v>151</v>
      </c>
      <c r="E182" s="214" t="s">
        <v>336</v>
      </c>
      <c r="F182" s="215" t="s">
        <v>337</v>
      </c>
      <c r="G182" s="216" t="s">
        <v>154</v>
      </c>
      <c r="H182" s="217">
        <v>9.5</v>
      </c>
      <c r="I182" s="218"/>
      <c r="J182" s="219">
        <f>ROUND(I182*H182,2)</f>
        <v>0</v>
      </c>
      <c r="K182" s="215" t="s">
        <v>155</v>
      </c>
      <c r="L182" s="45"/>
      <c r="M182" s="220" t="s">
        <v>19</v>
      </c>
      <c r="N182" s="221" t="s">
        <v>44</v>
      </c>
      <c r="O182" s="85"/>
      <c r="P182" s="222">
        <f>O182*H182</f>
        <v>0</v>
      </c>
      <c r="Q182" s="222">
        <v>0.00108</v>
      </c>
      <c r="R182" s="222">
        <f>Q182*H182</f>
        <v>0.01026</v>
      </c>
      <c r="S182" s="222">
        <v>0.0085000000000000006</v>
      </c>
      <c r="T182" s="223">
        <f>S182*H182</f>
        <v>0.080750000000000002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156</v>
      </c>
      <c r="AT182" s="224" t="s">
        <v>151</v>
      </c>
      <c r="AU182" s="224" t="s">
        <v>82</v>
      </c>
      <c r="AY182" s="18" t="s">
        <v>149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80</v>
      </c>
      <c r="BK182" s="225">
        <f>ROUND(I182*H182,2)</f>
        <v>0</v>
      </c>
      <c r="BL182" s="18" t="s">
        <v>156</v>
      </c>
      <c r="BM182" s="224" t="s">
        <v>338</v>
      </c>
    </row>
    <row r="183" s="2" customFormat="1">
      <c r="A183" s="39"/>
      <c r="B183" s="40"/>
      <c r="C183" s="41"/>
      <c r="D183" s="226" t="s">
        <v>158</v>
      </c>
      <c r="E183" s="41"/>
      <c r="F183" s="227" t="s">
        <v>339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82</v>
      </c>
    </row>
    <row r="184" s="13" customFormat="1">
      <c r="A184" s="13"/>
      <c r="B184" s="231"/>
      <c r="C184" s="232"/>
      <c r="D184" s="233" t="s">
        <v>160</v>
      </c>
      <c r="E184" s="234" t="s">
        <v>19</v>
      </c>
      <c r="F184" s="235" t="s">
        <v>283</v>
      </c>
      <c r="G184" s="232"/>
      <c r="H184" s="234" t="s">
        <v>19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160</v>
      </c>
      <c r="AU184" s="241" t="s">
        <v>82</v>
      </c>
      <c r="AV184" s="13" t="s">
        <v>80</v>
      </c>
      <c r="AW184" s="13" t="s">
        <v>35</v>
      </c>
      <c r="AX184" s="13" t="s">
        <v>73</v>
      </c>
      <c r="AY184" s="241" t="s">
        <v>149</v>
      </c>
    </row>
    <row r="185" s="13" customFormat="1">
      <c r="A185" s="13"/>
      <c r="B185" s="231"/>
      <c r="C185" s="232"/>
      <c r="D185" s="233" t="s">
        <v>160</v>
      </c>
      <c r="E185" s="234" t="s">
        <v>19</v>
      </c>
      <c r="F185" s="235" t="s">
        <v>191</v>
      </c>
      <c r="G185" s="232"/>
      <c r="H185" s="234" t="s">
        <v>19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160</v>
      </c>
      <c r="AU185" s="241" t="s">
        <v>82</v>
      </c>
      <c r="AV185" s="13" t="s">
        <v>80</v>
      </c>
      <c r="AW185" s="13" t="s">
        <v>35</v>
      </c>
      <c r="AX185" s="13" t="s">
        <v>73</v>
      </c>
      <c r="AY185" s="241" t="s">
        <v>149</v>
      </c>
    </row>
    <row r="186" s="14" customFormat="1">
      <c r="A186" s="14"/>
      <c r="B186" s="242"/>
      <c r="C186" s="243"/>
      <c r="D186" s="233" t="s">
        <v>160</v>
      </c>
      <c r="E186" s="244" t="s">
        <v>19</v>
      </c>
      <c r="F186" s="245" t="s">
        <v>340</v>
      </c>
      <c r="G186" s="243"/>
      <c r="H186" s="246">
        <v>9.5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160</v>
      </c>
      <c r="AU186" s="252" t="s">
        <v>82</v>
      </c>
      <c r="AV186" s="14" t="s">
        <v>82</v>
      </c>
      <c r="AW186" s="14" t="s">
        <v>35</v>
      </c>
      <c r="AX186" s="14" t="s">
        <v>73</v>
      </c>
      <c r="AY186" s="252" t="s">
        <v>149</v>
      </c>
    </row>
    <row r="187" s="15" customFormat="1">
      <c r="A187" s="15"/>
      <c r="B187" s="253"/>
      <c r="C187" s="254"/>
      <c r="D187" s="233" t="s">
        <v>160</v>
      </c>
      <c r="E187" s="255" t="s">
        <v>19</v>
      </c>
      <c r="F187" s="256" t="s">
        <v>164</v>
      </c>
      <c r="G187" s="254"/>
      <c r="H187" s="257">
        <v>9.5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3" t="s">
        <v>160</v>
      </c>
      <c r="AU187" s="263" t="s">
        <v>82</v>
      </c>
      <c r="AV187" s="15" t="s">
        <v>156</v>
      </c>
      <c r="AW187" s="15" t="s">
        <v>35</v>
      </c>
      <c r="AX187" s="15" t="s">
        <v>80</v>
      </c>
      <c r="AY187" s="263" t="s">
        <v>149</v>
      </c>
    </row>
    <row r="188" s="2" customFormat="1" ht="21.75" customHeight="1">
      <c r="A188" s="39"/>
      <c r="B188" s="40"/>
      <c r="C188" s="213" t="s">
        <v>264</v>
      </c>
      <c r="D188" s="213" t="s">
        <v>151</v>
      </c>
      <c r="E188" s="214" t="s">
        <v>341</v>
      </c>
      <c r="F188" s="215" t="s">
        <v>342</v>
      </c>
      <c r="G188" s="216" t="s">
        <v>203</v>
      </c>
      <c r="H188" s="217">
        <v>41.436</v>
      </c>
      <c r="I188" s="218"/>
      <c r="J188" s="219">
        <f>ROUND(I188*H188,2)</f>
        <v>0</v>
      </c>
      <c r="K188" s="215" t="s">
        <v>155</v>
      </c>
      <c r="L188" s="45"/>
      <c r="M188" s="220" t="s">
        <v>19</v>
      </c>
      <c r="N188" s="221" t="s">
        <v>44</v>
      </c>
      <c r="O188" s="85"/>
      <c r="P188" s="222">
        <f>O188*H188</f>
        <v>0</v>
      </c>
      <c r="Q188" s="222">
        <v>0.038850000000000003</v>
      </c>
      <c r="R188" s="222">
        <f>Q188*H188</f>
        <v>1.6097886000000001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156</v>
      </c>
      <c r="AT188" s="224" t="s">
        <v>151</v>
      </c>
      <c r="AU188" s="224" t="s">
        <v>82</v>
      </c>
      <c r="AY188" s="18" t="s">
        <v>149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80</v>
      </c>
      <c r="BK188" s="225">
        <f>ROUND(I188*H188,2)</f>
        <v>0</v>
      </c>
      <c r="BL188" s="18" t="s">
        <v>156</v>
      </c>
      <c r="BM188" s="224" t="s">
        <v>343</v>
      </c>
    </row>
    <row r="189" s="2" customFormat="1">
      <c r="A189" s="39"/>
      <c r="B189" s="40"/>
      <c r="C189" s="41"/>
      <c r="D189" s="226" t="s">
        <v>158</v>
      </c>
      <c r="E189" s="41"/>
      <c r="F189" s="227" t="s">
        <v>344</v>
      </c>
      <c r="G189" s="41"/>
      <c r="H189" s="41"/>
      <c r="I189" s="228"/>
      <c r="J189" s="41"/>
      <c r="K189" s="41"/>
      <c r="L189" s="45"/>
      <c r="M189" s="229"/>
      <c r="N189" s="23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158</v>
      </c>
      <c r="AU189" s="18" t="s">
        <v>82</v>
      </c>
    </row>
    <row r="190" s="13" customFormat="1">
      <c r="A190" s="13"/>
      <c r="B190" s="231"/>
      <c r="C190" s="232"/>
      <c r="D190" s="233" t="s">
        <v>160</v>
      </c>
      <c r="E190" s="234" t="s">
        <v>19</v>
      </c>
      <c r="F190" s="235" t="s">
        <v>191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160</v>
      </c>
      <c r="AU190" s="241" t="s">
        <v>82</v>
      </c>
      <c r="AV190" s="13" t="s">
        <v>80</v>
      </c>
      <c r="AW190" s="13" t="s">
        <v>35</v>
      </c>
      <c r="AX190" s="13" t="s">
        <v>73</v>
      </c>
      <c r="AY190" s="241" t="s">
        <v>149</v>
      </c>
    </row>
    <row r="191" s="14" customFormat="1">
      <c r="A191" s="14"/>
      <c r="B191" s="242"/>
      <c r="C191" s="243"/>
      <c r="D191" s="233" t="s">
        <v>160</v>
      </c>
      <c r="E191" s="244" t="s">
        <v>19</v>
      </c>
      <c r="F191" s="245" t="s">
        <v>206</v>
      </c>
      <c r="G191" s="243"/>
      <c r="H191" s="246">
        <v>1.6770000000000001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160</v>
      </c>
      <c r="AU191" s="252" t="s">
        <v>82</v>
      </c>
      <c r="AV191" s="14" t="s">
        <v>82</v>
      </c>
      <c r="AW191" s="14" t="s">
        <v>35</v>
      </c>
      <c r="AX191" s="14" t="s">
        <v>73</v>
      </c>
      <c r="AY191" s="252" t="s">
        <v>149</v>
      </c>
    </row>
    <row r="192" s="14" customFormat="1">
      <c r="A192" s="14"/>
      <c r="B192" s="242"/>
      <c r="C192" s="243"/>
      <c r="D192" s="233" t="s">
        <v>160</v>
      </c>
      <c r="E192" s="244" t="s">
        <v>19</v>
      </c>
      <c r="F192" s="245" t="s">
        <v>207</v>
      </c>
      <c r="G192" s="243"/>
      <c r="H192" s="246">
        <v>1.032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160</v>
      </c>
      <c r="AU192" s="252" t="s">
        <v>82</v>
      </c>
      <c r="AV192" s="14" t="s">
        <v>82</v>
      </c>
      <c r="AW192" s="14" t="s">
        <v>35</v>
      </c>
      <c r="AX192" s="14" t="s">
        <v>73</v>
      </c>
      <c r="AY192" s="252" t="s">
        <v>149</v>
      </c>
    </row>
    <row r="193" s="14" customFormat="1">
      <c r="A193" s="14"/>
      <c r="B193" s="242"/>
      <c r="C193" s="243"/>
      <c r="D193" s="233" t="s">
        <v>160</v>
      </c>
      <c r="E193" s="244" t="s">
        <v>19</v>
      </c>
      <c r="F193" s="245" t="s">
        <v>208</v>
      </c>
      <c r="G193" s="243"/>
      <c r="H193" s="246">
        <v>21.93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160</v>
      </c>
      <c r="AU193" s="252" t="s">
        <v>82</v>
      </c>
      <c r="AV193" s="14" t="s">
        <v>82</v>
      </c>
      <c r="AW193" s="14" t="s">
        <v>35</v>
      </c>
      <c r="AX193" s="14" t="s">
        <v>73</v>
      </c>
      <c r="AY193" s="252" t="s">
        <v>149</v>
      </c>
    </row>
    <row r="194" s="14" customFormat="1">
      <c r="A194" s="14"/>
      <c r="B194" s="242"/>
      <c r="C194" s="243"/>
      <c r="D194" s="233" t="s">
        <v>160</v>
      </c>
      <c r="E194" s="244" t="s">
        <v>19</v>
      </c>
      <c r="F194" s="245" t="s">
        <v>209</v>
      </c>
      <c r="G194" s="243"/>
      <c r="H194" s="246">
        <v>10.965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160</v>
      </c>
      <c r="AU194" s="252" t="s">
        <v>82</v>
      </c>
      <c r="AV194" s="14" t="s">
        <v>82</v>
      </c>
      <c r="AW194" s="14" t="s">
        <v>35</v>
      </c>
      <c r="AX194" s="14" t="s">
        <v>73</v>
      </c>
      <c r="AY194" s="252" t="s">
        <v>149</v>
      </c>
    </row>
    <row r="195" s="14" customFormat="1">
      <c r="A195" s="14"/>
      <c r="B195" s="242"/>
      <c r="C195" s="243"/>
      <c r="D195" s="233" t="s">
        <v>160</v>
      </c>
      <c r="E195" s="244" t="s">
        <v>19</v>
      </c>
      <c r="F195" s="245" t="s">
        <v>345</v>
      </c>
      <c r="G195" s="243"/>
      <c r="H195" s="246">
        <v>3.8879999999999999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160</v>
      </c>
      <c r="AU195" s="252" t="s">
        <v>82</v>
      </c>
      <c r="AV195" s="14" t="s">
        <v>82</v>
      </c>
      <c r="AW195" s="14" t="s">
        <v>35</v>
      </c>
      <c r="AX195" s="14" t="s">
        <v>73</v>
      </c>
      <c r="AY195" s="252" t="s">
        <v>149</v>
      </c>
    </row>
    <row r="196" s="14" customFormat="1">
      <c r="A196" s="14"/>
      <c r="B196" s="242"/>
      <c r="C196" s="243"/>
      <c r="D196" s="233" t="s">
        <v>160</v>
      </c>
      <c r="E196" s="244" t="s">
        <v>19</v>
      </c>
      <c r="F196" s="245" t="s">
        <v>346</v>
      </c>
      <c r="G196" s="243"/>
      <c r="H196" s="246">
        <v>1.944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160</v>
      </c>
      <c r="AU196" s="252" t="s">
        <v>82</v>
      </c>
      <c r="AV196" s="14" t="s">
        <v>82</v>
      </c>
      <c r="AW196" s="14" t="s">
        <v>35</v>
      </c>
      <c r="AX196" s="14" t="s">
        <v>73</v>
      </c>
      <c r="AY196" s="252" t="s">
        <v>149</v>
      </c>
    </row>
    <row r="197" s="15" customFormat="1">
      <c r="A197" s="15"/>
      <c r="B197" s="253"/>
      <c r="C197" s="254"/>
      <c r="D197" s="233" t="s">
        <v>160</v>
      </c>
      <c r="E197" s="255" t="s">
        <v>19</v>
      </c>
      <c r="F197" s="256" t="s">
        <v>164</v>
      </c>
      <c r="G197" s="254"/>
      <c r="H197" s="257">
        <v>41.436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160</v>
      </c>
      <c r="AU197" s="263" t="s">
        <v>82</v>
      </c>
      <c r="AV197" s="15" t="s">
        <v>156</v>
      </c>
      <c r="AW197" s="15" t="s">
        <v>35</v>
      </c>
      <c r="AX197" s="15" t="s">
        <v>80</v>
      </c>
      <c r="AY197" s="263" t="s">
        <v>149</v>
      </c>
    </row>
    <row r="198" s="2" customFormat="1" ht="16.5" customHeight="1">
      <c r="A198" s="39"/>
      <c r="B198" s="40"/>
      <c r="C198" s="213" t="s">
        <v>347</v>
      </c>
      <c r="D198" s="213" t="s">
        <v>151</v>
      </c>
      <c r="E198" s="214" t="s">
        <v>348</v>
      </c>
      <c r="F198" s="215" t="s">
        <v>349</v>
      </c>
      <c r="G198" s="216" t="s">
        <v>203</v>
      </c>
      <c r="H198" s="217">
        <v>41.436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44</v>
      </c>
      <c r="O198" s="85"/>
      <c r="P198" s="222">
        <f>O198*H198</f>
        <v>0</v>
      </c>
      <c r="Q198" s="222">
        <v>0.0041000000000000003</v>
      </c>
      <c r="R198" s="222">
        <f>Q198*H198</f>
        <v>0.16988760000000003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82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156</v>
      </c>
      <c r="BM198" s="224" t="s">
        <v>350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351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82</v>
      </c>
    </row>
    <row r="200" s="13" customFormat="1">
      <c r="A200" s="13"/>
      <c r="B200" s="231"/>
      <c r="C200" s="232"/>
      <c r="D200" s="233" t="s">
        <v>160</v>
      </c>
      <c r="E200" s="234" t="s">
        <v>19</v>
      </c>
      <c r="F200" s="235" t="s">
        <v>191</v>
      </c>
      <c r="G200" s="232"/>
      <c r="H200" s="234" t="s">
        <v>19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160</v>
      </c>
      <c r="AU200" s="241" t="s">
        <v>82</v>
      </c>
      <c r="AV200" s="13" t="s">
        <v>80</v>
      </c>
      <c r="AW200" s="13" t="s">
        <v>35</v>
      </c>
      <c r="AX200" s="13" t="s">
        <v>73</v>
      </c>
      <c r="AY200" s="241" t="s">
        <v>149</v>
      </c>
    </row>
    <row r="201" s="14" customFormat="1">
      <c r="A201" s="14"/>
      <c r="B201" s="242"/>
      <c r="C201" s="243"/>
      <c r="D201" s="233" t="s">
        <v>160</v>
      </c>
      <c r="E201" s="244" t="s">
        <v>19</v>
      </c>
      <c r="F201" s="245" t="s">
        <v>206</v>
      </c>
      <c r="G201" s="243"/>
      <c r="H201" s="246">
        <v>1.6770000000000001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160</v>
      </c>
      <c r="AU201" s="252" t="s">
        <v>82</v>
      </c>
      <c r="AV201" s="14" t="s">
        <v>82</v>
      </c>
      <c r="AW201" s="14" t="s">
        <v>35</v>
      </c>
      <c r="AX201" s="14" t="s">
        <v>73</v>
      </c>
      <c r="AY201" s="252" t="s">
        <v>149</v>
      </c>
    </row>
    <row r="202" s="14" customFormat="1">
      <c r="A202" s="14"/>
      <c r="B202" s="242"/>
      <c r="C202" s="243"/>
      <c r="D202" s="233" t="s">
        <v>160</v>
      </c>
      <c r="E202" s="244" t="s">
        <v>19</v>
      </c>
      <c r="F202" s="245" t="s">
        <v>207</v>
      </c>
      <c r="G202" s="243"/>
      <c r="H202" s="246">
        <v>1.032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160</v>
      </c>
      <c r="AU202" s="252" t="s">
        <v>82</v>
      </c>
      <c r="AV202" s="14" t="s">
        <v>82</v>
      </c>
      <c r="AW202" s="14" t="s">
        <v>35</v>
      </c>
      <c r="AX202" s="14" t="s">
        <v>73</v>
      </c>
      <c r="AY202" s="252" t="s">
        <v>149</v>
      </c>
    </row>
    <row r="203" s="14" customFormat="1">
      <c r="A203" s="14"/>
      <c r="B203" s="242"/>
      <c r="C203" s="243"/>
      <c r="D203" s="233" t="s">
        <v>160</v>
      </c>
      <c r="E203" s="244" t="s">
        <v>19</v>
      </c>
      <c r="F203" s="245" t="s">
        <v>208</v>
      </c>
      <c r="G203" s="243"/>
      <c r="H203" s="246">
        <v>21.93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160</v>
      </c>
      <c r="AU203" s="252" t="s">
        <v>82</v>
      </c>
      <c r="AV203" s="14" t="s">
        <v>82</v>
      </c>
      <c r="AW203" s="14" t="s">
        <v>35</v>
      </c>
      <c r="AX203" s="14" t="s">
        <v>73</v>
      </c>
      <c r="AY203" s="252" t="s">
        <v>149</v>
      </c>
    </row>
    <row r="204" s="14" customFormat="1">
      <c r="A204" s="14"/>
      <c r="B204" s="242"/>
      <c r="C204" s="243"/>
      <c r="D204" s="233" t="s">
        <v>160</v>
      </c>
      <c r="E204" s="244" t="s">
        <v>19</v>
      </c>
      <c r="F204" s="245" t="s">
        <v>209</v>
      </c>
      <c r="G204" s="243"/>
      <c r="H204" s="246">
        <v>10.965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160</v>
      </c>
      <c r="AU204" s="252" t="s">
        <v>82</v>
      </c>
      <c r="AV204" s="14" t="s">
        <v>82</v>
      </c>
      <c r="AW204" s="14" t="s">
        <v>35</v>
      </c>
      <c r="AX204" s="14" t="s">
        <v>73</v>
      </c>
      <c r="AY204" s="252" t="s">
        <v>149</v>
      </c>
    </row>
    <row r="205" s="14" customFormat="1">
      <c r="A205" s="14"/>
      <c r="B205" s="242"/>
      <c r="C205" s="243"/>
      <c r="D205" s="233" t="s">
        <v>160</v>
      </c>
      <c r="E205" s="244" t="s">
        <v>19</v>
      </c>
      <c r="F205" s="245" t="s">
        <v>345</v>
      </c>
      <c r="G205" s="243"/>
      <c r="H205" s="246">
        <v>3.8879999999999999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160</v>
      </c>
      <c r="AU205" s="252" t="s">
        <v>82</v>
      </c>
      <c r="AV205" s="14" t="s">
        <v>82</v>
      </c>
      <c r="AW205" s="14" t="s">
        <v>35</v>
      </c>
      <c r="AX205" s="14" t="s">
        <v>73</v>
      </c>
      <c r="AY205" s="252" t="s">
        <v>149</v>
      </c>
    </row>
    <row r="206" s="14" customFormat="1">
      <c r="A206" s="14"/>
      <c r="B206" s="242"/>
      <c r="C206" s="243"/>
      <c r="D206" s="233" t="s">
        <v>160</v>
      </c>
      <c r="E206" s="244" t="s">
        <v>19</v>
      </c>
      <c r="F206" s="245" t="s">
        <v>346</v>
      </c>
      <c r="G206" s="243"/>
      <c r="H206" s="246">
        <v>1.944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160</v>
      </c>
      <c r="AU206" s="252" t="s">
        <v>82</v>
      </c>
      <c r="AV206" s="14" t="s">
        <v>82</v>
      </c>
      <c r="AW206" s="14" t="s">
        <v>35</v>
      </c>
      <c r="AX206" s="14" t="s">
        <v>73</v>
      </c>
      <c r="AY206" s="252" t="s">
        <v>149</v>
      </c>
    </row>
    <row r="207" s="15" customFormat="1">
      <c r="A207" s="15"/>
      <c r="B207" s="253"/>
      <c r="C207" s="254"/>
      <c r="D207" s="233" t="s">
        <v>160</v>
      </c>
      <c r="E207" s="255" t="s">
        <v>19</v>
      </c>
      <c r="F207" s="256" t="s">
        <v>164</v>
      </c>
      <c r="G207" s="254"/>
      <c r="H207" s="257">
        <v>41.436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160</v>
      </c>
      <c r="AU207" s="263" t="s">
        <v>82</v>
      </c>
      <c r="AV207" s="15" t="s">
        <v>156</v>
      </c>
      <c r="AW207" s="15" t="s">
        <v>35</v>
      </c>
      <c r="AX207" s="15" t="s">
        <v>80</v>
      </c>
      <c r="AY207" s="263" t="s">
        <v>149</v>
      </c>
    </row>
    <row r="208" s="2" customFormat="1" ht="16.5" customHeight="1">
      <c r="A208" s="39"/>
      <c r="B208" s="40"/>
      <c r="C208" s="213" t="s">
        <v>192</v>
      </c>
      <c r="D208" s="213" t="s">
        <v>151</v>
      </c>
      <c r="E208" s="214" t="s">
        <v>352</v>
      </c>
      <c r="F208" s="215" t="s">
        <v>353</v>
      </c>
      <c r="G208" s="216" t="s">
        <v>203</v>
      </c>
      <c r="H208" s="217">
        <v>41.436</v>
      </c>
      <c r="I208" s="218"/>
      <c r="J208" s="219">
        <f>ROUND(I208*H208,2)</f>
        <v>0</v>
      </c>
      <c r="K208" s="215" t="s">
        <v>155</v>
      </c>
      <c r="L208" s="45"/>
      <c r="M208" s="220" t="s">
        <v>19</v>
      </c>
      <c r="N208" s="221" t="s">
        <v>44</v>
      </c>
      <c r="O208" s="85"/>
      <c r="P208" s="222">
        <f>O208*H208</f>
        <v>0</v>
      </c>
      <c r="Q208" s="222">
        <v>0.00046999999999999999</v>
      </c>
      <c r="R208" s="222">
        <f>Q208*H208</f>
        <v>0.01947492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156</v>
      </c>
      <c r="AT208" s="224" t="s">
        <v>151</v>
      </c>
      <c r="AU208" s="224" t="s">
        <v>82</v>
      </c>
      <c r="AY208" s="18" t="s">
        <v>149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80</v>
      </c>
      <c r="BK208" s="225">
        <f>ROUND(I208*H208,2)</f>
        <v>0</v>
      </c>
      <c r="BL208" s="18" t="s">
        <v>156</v>
      </c>
      <c r="BM208" s="224" t="s">
        <v>354</v>
      </c>
    </row>
    <row r="209" s="2" customFormat="1">
      <c r="A209" s="39"/>
      <c r="B209" s="40"/>
      <c r="C209" s="41"/>
      <c r="D209" s="226" t="s">
        <v>158</v>
      </c>
      <c r="E209" s="41"/>
      <c r="F209" s="227" t="s">
        <v>355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158</v>
      </c>
      <c r="AU209" s="18" t="s">
        <v>82</v>
      </c>
    </row>
    <row r="210" s="13" customFormat="1">
      <c r="A210" s="13"/>
      <c r="B210" s="231"/>
      <c r="C210" s="232"/>
      <c r="D210" s="233" t="s">
        <v>160</v>
      </c>
      <c r="E210" s="234" t="s">
        <v>19</v>
      </c>
      <c r="F210" s="235" t="s">
        <v>191</v>
      </c>
      <c r="G210" s="232"/>
      <c r="H210" s="234" t="s">
        <v>19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160</v>
      </c>
      <c r="AU210" s="241" t="s">
        <v>82</v>
      </c>
      <c r="AV210" s="13" t="s">
        <v>80</v>
      </c>
      <c r="AW210" s="13" t="s">
        <v>35</v>
      </c>
      <c r="AX210" s="13" t="s">
        <v>73</v>
      </c>
      <c r="AY210" s="241" t="s">
        <v>149</v>
      </c>
    </row>
    <row r="211" s="14" customFormat="1">
      <c r="A211" s="14"/>
      <c r="B211" s="242"/>
      <c r="C211" s="243"/>
      <c r="D211" s="233" t="s">
        <v>160</v>
      </c>
      <c r="E211" s="244" t="s">
        <v>19</v>
      </c>
      <c r="F211" s="245" t="s">
        <v>206</v>
      </c>
      <c r="G211" s="243"/>
      <c r="H211" s="246">
        <v>1.6770000000000001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160</v>
      </c>
      <c r="AU211" s="252" t="s">
        <v>82</v>
      </c>
      <c r="AV211" s="14" t="s">
        <v>82</v>
      </c>
      <c r="AW211" s="14" t="s">
        <v>35</v>
      </c>
      <c r="AX211" s="14" t="s">
        <v>73</v>
      </c>
      <c r="AY211" s="252" t="s">
        <v>149</v>
      </c>
    </row>
    <row r="212" s="14" customFormat="1">
      <c r="A212" s="14"/>
      <c r="B212" s="242"/>
      <c r="C212" s="243"/>
      <c r="D212" s="233" t="s">
        <v>160</v>
      </c>
      <c r="E212" s="244" t="s">
        <v>19</v>
      </c>
      <c r="F212" s="245" t="s">
        <v>207</v>
      </c>
      <c r="G212" s="243"/>
      <c r="H212" s="246">
        <v>1.032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160</v>
      </c>
      <c r="AU212" s="252" t="s">
        <v>82</v>
      </c>
      <c r="AV212" s="14" t="s">
        <v>82</v>
      </c>
      <c r="AW212" s="14" t="s">
        <v>35</v>
      </c>
      <c r="AX212" s="14" t="s">
        <v>73</v>
      </c>
      <c r="AY212" s="252" t="s">
        <v>149</v>
      </c>
    </row>
    <row r="213" s="14" customFormat="1">
      <c r="A213" s="14"/>
      <c r="B213" s="242"/>
      <c r="C213" s="243"/>
      <c r="D213" s="233" t="s">
        <v>160</v>
      </c>
      <c r="E213" s="244" t="s">
        <v>19</v>
      </c>
      <c r="F213" s="245" t="s">
        <v>208</v>
      </c>
      <c r="G213" s="243"/>
      <c r="H213" s="246">
        <v>21.93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160</v>
      </c>
      <c r="AU213" s="252" t="s">
        <v>82</v>
      </c>
      <c r="AV213" s="14" t="s">
        <v>82</v>
      </c>
      <c r="AW213" s="14" t="s">
        <v>35</v>
      </c>
      <c r="AX213" s="14" t="s">
        <v>73</v>
      </c>
      <c r="AY213" s="252" t="s">
        <v>149</v>
      </c>
    </row>
    <row r="214" s="14" customFormat="1">
      <c r="A214" s="14"/>
      <c r="B214" s="242"/>
      <c r="C214" s="243"/>
      <c r="D214" s="233" t="s">
        <v>160</v>
      </c>
      <c r="E214" s="244" t="s">
        <v>19</v>
      </c>
      <c r="F214" s="245" t="s">
        <v>209</v>
      </c>
      <c r="G214" s="243"/>
      <c r="H214" s="246">
        <v>10.965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160</v>
      </c>
      <c r="AU214" s="252" t="s">
        <v>82</v>
      </c>
      <c r="AV214" s="14" t="s">
        <v>82</v>
      </c>
      <c r="AW214" s="14" t="s">
        <v>35</v>
      </c>
      <c r="AX214" s="14" t="s">
        <v>73</v>
      </c>
      <c r="AY214" s="252" t="s">
        <v>149</v>
      </c>
    </row>
    <row r="215" s="14" customFormat="1">
      <c r="A215" s="14"/>
      <c r="B215" s="242"/>
      <c r="C215" s="243"/>
      <c r="D215" s="233" t="s">
        <v>160</v>
      </c>
      <c r="E215" s="244" t="s">
        <v>19</v>
      </c>
      <c r="F215" s="245" t="s">
        <v>345</v>
      </c>
      <c r="G215" s="243"/>
      <c r="H215" s="246">
        <v>3.8879999999999999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160</v>
      </c>
      <c r="AU215" s="252" t="s">
        <v>82</v>
      </c>
      <c r="AV215" s="14" t="s">
        <v>82</v>
      </c>
      <c r="AW215" s="14" t="s">
        <v>35</v>
      </c>
      <c r="AX215" s="14" t="s">
        <v>73</v>
      </c>
      <c r="AY215" s="252" t="s">
        <v>149</v>
      </c>
    </row>
    <row r="216" s="14" customFormat="1">
      <c r="A216" s="14"/>
      <c r="B216" s="242"/>
      <c r="C216" s="243"/>
      <c r="D216" s="233" t="s">
        <v>160</v>
      </c>
      <c r="E216" s="244" t="s">
        <v>19</v>
      </c>
      <c r="F216" s="245" t="s">
        <v>346</v>
      </c>
      <c r="G216" s="243"/>
      <c r="H216" s="246">
        <v>1.944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160</v>
      </c>
      <c r="AU216" s="252" t="s">
        <v>82</v>
      </c>
      <c r="AV216" s="14" t="s">
        <v>82</v>
      </c>
      <c r="AW216" s="14" t="s">
        <v>35</v>
      </c>
      <c r="AX216" s="14" t="s">
        <v>73</v>
      </c>
      <c r="AY216" s="252" t="s">
        <v>149</v>
      </c>
    </row>
    <row r="217" s="15" customFormat="1">
      <c r="A217" s="15"/>
      <c r="B217" s="253"/>
      <c r="C217" s="254"/>
      <c r="D217" s="233" t="s">
        <v>160</v>
      </c>
      <c r="E217" s="255" t="s">
        <v>19</v>
      </c>
      <c r="F217" s="256" t="s">
        <v>164</v>
      </c>
      <c r="G217" s="254"/>
      <c r="H217" s="257">
        <v>41.436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3" t="s">
        <v>160</v>
      </c>
      <c r="AU217" s="263" t="s">
        <v>82</v>
      </c>
      <c r="AV217" s="15" t="s">
        <v>156</v>
      </c>
      <c r="AW217" s="15" t="s">
        <v>35</v>
      </c>
      <c r="AX217" s="15" t="s">
        <v>80</v>
      </c>
      <c r="AY217" s="263" t="s">
        <v>149</v>
      </c>
    </row>
    <row r="218" s="12" customFormat="1" ht="22.8" customHeight="1">
      <c r="A218" s="12"/>
      <c r="B218" s="197"/>
      <c r="C218" s="198"/>
      <c r="D218" s="199" t="s">
        <v>72</v>
      </c>
      <c r="E218" s="211" t="s">
        <v>216</v>
      </c>
      <c r="F218" s="211" t="s">
        <v>217</v>
      </c>
      <c r="G218" s="198"/>
      <c r="H218" s="198"/>
      <c r="I218" s="201"/>
      <c r="J218" s="212">
        <f>BK218</f>
        <v>0</v>
      </c>
      <c r="K218" s="198"/>
      <c r="L218" s="203"/>
      <c r="M218" s="204"/>
      <c r="N218" s="205"/>
      <c r="O218" s="205"/>
      <c r="P218" s="206">
        <f>SUM(P219:P227)</f>
        <v>0</v>
      </c>
      <c r="Q218" s="205"/>
      <c r="R218" s="206">
        <f>SUM(R219:R227)</f>
        <v>0</v>
      </c>
      <c r="S218" s="205"/>
      <c r="T218" s="207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8" t="s">
        <v>80</v>
      </c>
      <c r="AT218" s="209" t="s">
        <v>72</v>
      </c>
      <c r="AU218" s="209" t="s">
        <v>80</v>
      </c>
      <c r="AY218" s="208" t="s">
        <v>149</v>
      </c>
      <c r="BK218" s="210">
        <f>SUM(BK219:BK227)</f>
        <v>0</v>
      </c>
    </row>
    <row r="219" s="2" customFormat="1" ht="21.75" customHeight="1">
      <c r="A219" s="39"/>
      <c r="B219" s="40"/>
      <c r="C219" s="213" t="s">
        <v>284</v>
      </c>
      <c r="D219" s="213" t="s">
        <v>151</v>
      </c>
      <c r="E219" s="214" t="s">
        <v>218</v>
      </c>
      <c r="F219" s="215" t="s">
        <v>219</v>
      </c>
      <c r="G219" s="216" t="s">
        <v>220</v>
      </c>
      <c r="H219" s="217">
        <v>0.081000000000000003</v>
      </c>
      <c r="I219" s="218"/>
      <c r="J219" s="219">
        <f>ROUND(I219*H219,2)</f>
        <v>0</v>
      </c>
      <c r="K219" s="215" t="s">
        <v>155</v>
      </c>
      <c r="L219" s="45"/>
      <c r="M219" s="220" t="s">
        <v>19</v>
      </c>
      <c r="N219" s="221" t="s">
        <v>44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156</v>
      </c>
      <c r="AT219" s="224" t="s">
        <v>151</v>
      </c>
      <c r="AU219" s="224" t="s">
        <v>82</v>
      </c>
      <c r="AY219" s="18" t="s">
        <v>149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80</v>
      </c>
      <c r="BK219" s="225">
        <f>ROUND(I219*H219,2)</f>
        <v>0</v>
      </c>
      <c r="BL219" s="18" t="s">
        <v>156</v>
      </c>
      <c r="BM219" s="224" t="s">
        <v>356</v>
      </c>
    </row>
    <row r="220" s="2" customFormat="1">
      <c r="A220" s="39"/>
      <c r="B220" s="40"/>
      <c r="C220" s="41"/>
      <c r="D220" s="226" t="s">
        <v>158</v>
      </c>
      <c r="E220" s="41"/>
      <c r="F220" s="227" t="s">
        <v>222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158</v>
      </c>
      <c r="AU220" s="18" t="s">
        <v>82</v>
      </c>
    </row>
    <row r="221" s="2" customFormat="1" ht="24.15" customHeight="1">
      <c r="A221" s="39"/>
      <c r="B221" s="40"/>
      <c r="C221" s="213" t="s">
        <v>357</v>
      </c>
      <c r="D221" s="213" t="s">
        <v>151</v>
      </c>
      <c r="E221" s="214" t="s">
        <v>224</v>
      </c>
      <c r="F221" s="215" t="s">
        <v>225</v>
      </c>
      <c r="G221" s="216" t="s">
        <v>220</v>
      </c>
      <c r="H221" s="217">
        <v>1.1339999999999999</v>
      </c>
      <c r="I221" s="218"/>
      <c r="J221" s="219">
        <f>ROUND(I221*H221,2)</f>
        <v>0</v>
      </c>
      <c r="K221" s="215" t="s">
        <v>155</v>
      </c>
      <c r="L221" s="45"/>
      <c r="M221" s="220" t="s">
        <v>19</v>
      </c>
      <c r="N221" s="221" t="s">
        <v>44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156</v>
      </c>
      <c r="AT221" s="224" t="s">
        <v>151</v>
      </c>
      <c r="AU221" s="224" t="s">
        <v>82</v>
      </c>
      <c r="AY221" s="18" t="s">
        <v>149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80</v>
      </c>
      <c r="BK221" s="225">
        <f>ROUND(I221*H221,2)</f>
        <v>0</v>
      </c>
      <c r="BL221" s="18" t="s">
        <v>156</v>
      </c>
      <c r="BM221" s="224" t="s">
        <v>358</v>
      </c>
    </row>
    <row r="222" s="2" customFormat="1">
      <c r="A222" s="39"/>
      <c r="B222" s="40"/>
      <c r="C222" s="41"/>
      <c r="D222" s="226" t="s">
        <v>158</v>
      </c>
      <c r="E222" s="41"/>
      <c r="F222" s="227" t="s">
        <v>227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158</v>
      </c>
      <c r="AU222" s="18" t="s">
        <v>82</v>
      </c>
    </row>
    <row r="223" s="13" customFormat="1">
      <c r="A223" s="13"/>
      <c r="B223" s="231"/>
      <c r="C223" s="232"/>
      <c r="D223" s="233" t="s">
        <v>160</v>
      </c>
      <c r="E223" s="234" t="s">
        <v>19</v>
      </c>
      <c r="F223" s="235" t="s">
        <v>228</v>
      </c>
      <c r="G223" s="232"/>
      <c r="H223" s="234" t="s">
        <v>19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160</v>
      </c>
      <c r="AU223" s="241" t="s">
        <v>82</v>
      </c>
      <c r="AV223" s="13" t="s">
        <v>80</v>
      </c>
      <c r="AW223" s="13" t="s">
        <v>35</v>
      </c>
      <c r="AX223" s="13" t="s">
        <v>73</v>
      </c>
      <c r="AY223" s="241" t="s">
        <v>149</v>
      </c>
    </row>
    <row r="224" s="14" customFormat="1">
      <c r="A224" s="14"/>
      <c r="B224" s="242"/>
      <c r="C224" s="243"/>
      <c r="D224" s="233" t="s">
        <v>160</v>
      </c>
      <c r="E224" s="244" t="s">
        <v>19</v>
      </c>
      <c r="F224" s="245" t="s">
        <v>359</v>
      </c>
      <c r="G224" s="243"/>
      <c r="H224" s="246">
        <v>1.1339999999999999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160</v>
      </c>
      <c r="AU224" s="252" t="s">
        <v>82</v>
      </c>
      <c r="AV224" s="14" t="s">
        <v>82</v>
      </c>
      <c r="AW224" s="14" t="s">
        <v>35</v>
      </c>
      <c r="AX224" s="14" t="s">
        <v>73</v>
      </c>
      <c r="AY224" s="252" t="s">
        <v>149</v>
      </c>
    </row>
    <row r="225" s="15" customFormat="1">
      <c r="A225" s="15"/>
      <c r="B225" s="253"/>
      <c r="C225" s="254"/>
      <c r="D225" s="233" t="s">
        <v>160</v>
      </c>
      <c r="E225" s="255" t="s">
        <v>19</v>
      </c>
      <c r="F225" s="256" t="s">
        <v>164</v>
      </c>
      <c r="G225" s="254"/>
      <c r="H225" s="257">
        <v>1.1339999999999999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160</v>
      </c>
      <c r="AU225" s="263" t="s">
        <v>82</v>
      </c>
      <c r="AV225" s="15" t="s">
        <v>156</v>
      </c>
      <c r="AW225" s="15" t="s">
        <v>35</v>
      </c>
      <c r="AX225" s="15" t="s">
        <v>80</v>
      </c>
      <c r="AY225" s="263" t="s">
        <v>149</v>
      </c>
    </row>
    <row r="226" s="2" customFormat="1" ht="24.15" customHeight="1">
      <c r="A226" s="39"/>
      <c r="B226" s="40"/>
      <c r="C226" s="213" t="s">
        <v>7</v>
      </c>
      <c r="D226" s="213" t="s">
        <v>151</v>
      </c>
      <c r="E226" s="214" t="s">
        <v>231</v>
      </c>
      <c r="F226" s="215" t="s">
        <v>232</v>
      </c>
      <c r="G226" s="216" t="s">
        <v>220</v>
      </c>
      <c r="H226" s="217">
        <v>0.081000000000000003</v>
      </c>
      <c r="I226" s="218"/>
      <c r="J226" s="219">
        <f>ROUND(I226*H226,2)</f>
        <v>0</v>
      </c>
      <c r="K226" s="215" t="s">
        <v>155</v>
      </c>
      <c r="L226" s="45"/>
      <c r="M226" s="220" t="s">
        <v>19</v>
      </c>
      <c r="N226" s="221" t="s">
        <v>44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156</v>
      </c>
      <c r="AT226" s="224" t="s">
        <v>151</v>
      </c>
      <c r="AU226" s="224" t="s">
        <v>82</v>
      </c>
      <c r="AY226" s="18" t="s">
        <v>149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80</v>
      </c>
      <c r="BK226" s="225">
        <f>ROUND(I226*H226,2)</f>
        <v>0</v>
      </c>
      <c r="BL226" s="18" t="s">
        <v>156</v>
      </c>
      <c r="BM226" s="224" t="s">
        <v>360</v>
      </c>
    </row>
    <row r="227" s="2" customFormat="1">
      <c r="A227" s="39"/>
      <c r="B227" s="40"/>
      <c r="C227" s="41"/>
      <c r="D227" s="226" t="s">
        <v>158</v>
      </c>
      <c r="E227" s="41"/>
      <c r="F227" s="227" t="s">
        <v>234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158</v>
      </c>
      <c r="AU227" s="18" t="s">
        <v>82</v>
      </c>
    </row>
    <row r="228" s="12" customFormat="1" ht="22.8" customHeight="1">
      <c r="A228" s="12"/>
      <c r="B228" s="197"/>
      <c r="C228" s="198"/>
      <c r="D228" s="199" t="s">
        <v>72</v>
      </c>
      <c r="E228" s="211" t="s">
        <v>248</v>
      </c>
      <c r="F228" s="211" t="s">
        <v>249</v>
      </c>
      <c r="G228" s="198"/>
      <c r="H228" s="198"/>
      <c r="I228" s="201"/>
      <c r="J228" s="212">
        <f>BK228</f>
        <v>0</v>
      </c>
      <c r="K228" s="198"/>
      <c r="L228" s="203"/>
      <c r="M228" s="204"/>
      <c r="N228" s="205"/>
      <c r="O228" s="205"/>
      <c r="P228" s="206">
        <f>SUM(P229:P230)</f>
        <v>0</v>
      </c>
      <c r="Q228" s="205"/>
      <c r="R228" s="206">
        <f>SUM(R229:R230)</f>
        <v>0</v>
      </c>
      <c r="S228" s="205"/>
      <c r="T228" s="207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80</v>
      </c>
      <c r="AT228" s="209" t="s">
        <v>72</v>
      </c>
      <c r="AU228" s="209" t="s">
        <v>80</v>
      </c>
      <c r="AY228" s="208" t="s">
        <v>149</v>
      </c>
      <c r="BK228" s="210">
        <f>SUM(BK229:BK230)</f>
        <v>0</v>
      </c>
    </row>
    <row r="229" s="2" customFormat="1" ht="24.15" customHeight="1">
      <c r="A229" s="39"/>
      <c r="B229" s="40"/>
      <c r="C229" s="213" t="s">
        <v>361</v>
      </c>
      <c r="D229" s="213" t="s">
        <v>151</v>
      </c>
      <c r="E229" s="214" t="s">
        <v>362</v>
      </c>
      <c r="F229" s="215" t="s">
        <v>363</v>
      </c>
      <c r="G229" s="216" t="s">
        <v>220</v>
      </c>
      <c r="H229" s="217">
        <v>10.696999999999999</v>
      </c>
      <c r="I229" s="218"/>
      <c r="J229" s="219">
        <f>ROUND(I229*H229,2)</f>
        <v>0</v>
      </c>
      <c r="K229" s="215" t="s">
        <v>155</v>
      </c>
      <c r="L229" s="45"/>
      <c r="M229" s="220" t="s">
        <v>19</v>
      </c>
      <c r="N229" s="221" t="s">
        <v>44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156</v>
      </c>
      <c r="AT229" s="224" t="s">
        <v>151</v>
      </c>
      <c r="AU229" s="224" t="s">
        <v>82</v>
      </c>
      <c r="AY229" s="18" t="s">
        <v>149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80</v>
      </c>
      <c r="BK229" s="225">
        <f>ROUND(I229*H229,2)</f>
        <v>0</v>
      </c>
      <c r="BL229" s="18" t="s">
        <v>156</v>
      </c>
      <c r="BM229" s="224" t="s">
        <v>364</v>
      </c>
    </row>
    <row r="230" s="2" customFormat="1">
      <c r="A230" s="39"/>
      <c r="B230" s="40"/>
      <c r="C230" s="41"/>
      <c r="D230" s="226" t="s">
        <v>158</v>
      </c>
      <c r="E230" s="41"/>
      <c r="F230" s="227" t="s">
        <v>365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158</v>
      </c>
      <c r="AU230" s="18" t="s">
        <v>82</v>
      </c>
    </row>
    <row r="231" s="12" customFormat="1" ht="25.92" customHeight="1">
      <c r="A231" s="12"/>
      <c r="B231" s="197"/>
      <c r="C231" s="198"/>
      <c r="D231" s="199" t="s">
        <v>72</v>
      </c>
      <c r="E231" s="200" t="s">
        <v>366</v>
      </c>
      <c r="F231" s="200" t="s">
        <v>367</v>
      </c>
      <c r="G231" s="198"/>
      <c r="H231" s="198"/>
      <c r="I231" s="201"/>
      <c r="J231" s="202">
        <f>BK231</f>
        <v>0</v>
      </c>
      <c r="K231" s="198"/>
      <c r="L231" s="203"/>
      <c r="M231" s="204"/>
      <c r="N231" s="205"/>
      <c r="O231" s="205"/>
      <c r="P231" s="206">
        <f>P232</f>
        <v>0</v>
      </c>
      <c r="Q231" s="205"/>
      <c r="R231" s="206">
        <f>R232</f>
        <v>0.016362000000000002</v>
      </c>
      <c r="S231" s="205"/>
      <c r="T231" s="207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82</v>
      </c>
      <c r="AT231" s="209" t="s">
        <v>72</v>
      </c>
      <c r="AU231" s="209" t="s">
        <v>73</v>
      </c>
      <c r="AY231" s="208" t="s">
        <v>149</v>
      </c>
      <c r="BK231" s="210">
        <f>BK232</f>
        <v>0</v>
      </c>
    </row>
    <row r="232" s="12" customFormat="1" ht="22.8" customHeight="1">
      <c r="A232" s="12"/>
      <c r="B232" s="197"/>
      <c r="C232" s="198"/>
      <c r="D232" s="199" t="s">
        <v>72</v>
      </c>
      <c r="E232" s="211" t="s">
        <v>368</v>
      </c>
      <c r="F232" s="211" t="s">
        <v>369</v>
      </c>
      <c r="G232" s="198"/>
      <c r="H232" s="198"/>
      <c r="I232" s="201"/>
      <c r="J232" s="212">
        <f>BK232</f>
        <v>0</v>
      </c>
      <c r="K232" s="198"/>
      <c r="L232" s="203"/>
      <c r="M232" s="204"/>
      <c r="N232" s="205"/>
      <c r="O232" s="205"/>
      <c r="P232" s="206">
        <f>SUM(P233:P246)</f>
        <v>0</v>
      </c>
      <c r="Q232" s="205"/>
      <c r="R232" s="206">
        <f>SUM(R233:R246)</f>
        <v>0.016362000000000002</v>
      </c>
      <c r="S232" s="205"/>
      <c r="T232" s="207">
        <f>SUM(T233:T246)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82</v>
      </c>
      <c r="AT232" s="209" t="s">
        <v>72</v>
      </c>
      <c r="AU232" s="209" t="s">
        <v>80</v>
      </c>
      <c r="AY232" s="208" t="s">
        <v>149</v>
      </c>
      <c r="BK232" s="210">
        <f>SUM(BK233:BK246)</f>
        <v>0</v>
      </c>
    </row>
    <row r="233" s="2" customFormat="1" ht="16.5" customHeight="1">
      <c r="A233" s="39"/>
      <c r="B233" s="40"/>
      <c r="C233" s="213" t="s">
        <v>370</v>
      </c>
      <c r="D233" s="213" t="s">
        <v>151</v>
      </c>
      <c r="E233" s="214" t="s">
        <v>371</v>
      </c>
      <c r="F233" s="215" t="s">
        <v>372</v>
      </c>
      <c r="G233" s="216" t="s">
        <v>203</v>
      </c>
      <c r="H233" s="217">
        <v>2.6000000000000001</v>
      </c>
      <c r="I233" s="218"/>
      <c r="J233" s="219">
        <f>ROUND(I233*H233,2)</f>
        <v>0</v>
      </c>
      <c r="K233" s="215" t="s">
        <v>155</v>
      </c>
      <c r="L233" s="45"/>
      <c r="M233" s="220" t="s">
        <v>19</v>
      </c>
      <c r="N233" s="221" t="s">
        <v>44</v>
      </c>
      <c r="O233" s="85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264</v>
      </c>
      <c r="AT233" s="224" t="s">
        <v>151</v>
      </c>
      <c r="AU233" s="224" t="s">
        <v>82</v>
      </c>
      <c r="AY233" s="18" t="s">
        <v>149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80</v>
      </c>
      <c r="BK233" s="225">
        <f>ROUND(I233*H233,2)</f>
        <v>0</v>
      </c>
      <c r="BL233" s="18" t="s">
        <v>264</v>
      </c>
      <c r="BM233" s="224" t="s">
        <v>373</v>
      </c>
    </row>
    <row r="234" s="2" customFormat="1">
      <c r="A234" s="39"/>
      <c r="B234" s="40"/>
      <c r="C234" s="41"/>
      <c r="D234" s="226" t="s">
        <v>158</v>
      </c>
      <c r="E234" s="41"/>
      <c r="F234" s="227" t="s">
        <v>374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158</v>
      </c>
      <c r="AU234" s="18" t="s">
        <v>82</v>
      </c>
    </row>
    <row r="235" s="13" customFormat="1">
      <c r="A235" s="13"/>
      <c r="B235" s="231"/>
      <c r="C235" s="232"/>
      <c r="D235" s="233" t="s">
        <v>160</v>
      </c>
      <c r="E235" s="234" t="s">
        <v>19</v>
      </c>
      <c r="F235" s="235" t="s">
        <v>301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160</v>
      </c>
      <c r="AU235" s="241" t="s">
        <v>82</v>
      </c>
      <c r="AV235" s="13" t="s">
        <v>80</v>
      </c>
      <c r="AW235" s="13" t="s">
        <v>35</v>
      </c>
      <c r="AX235" s="13" t="s">
        <v>73</v>
      </c>
      <c r="AY235" s="241" t="s">
        <v>149</v>
      </c>
    </row>
    <row r="236" s="13" customFormat="1">
      <c r="A236" s="13"/>
      <c r="B236" s="231"/>
      <c r="C236" s="232"/>
      <c r="D236" s="233" t="s">
        <v>160</v>
      </c>
      <c r="E236" s="234" t="s">
        <v>19</v>
      </c>
      <c r="F236" s="235" t="s">
        <v>375</v>
      </c>
      <c r="G236" s="232"/>
      <c r="H236" s="234" t="s">
        <v>19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160</v>
      </c>
      <c r="AU236" s="241" t="s">
        <v>82</v>
      </c>
      <c r="AV236" s="13" t="s">
        <v>80</v>
      </c>
      <c r="AW236" s="13" t="s">
        <v>35</v>
      </c>
      <c r="AX236" s="13" t="s">
        <v>73</v>
      </c>
      <c r="AY236" s="241" t="s">
        <v>149</v>
      </c>
    </row>
    <row r="237" s="14" customFormat="1">
      <c r="A237" s="14"/>
      <c r="B237" s="242"/>
      <c r="C237" s="243"/>
      <c r="D237" s="233" t="s">
        <v>160</v>
      </c>
      <c r="E237" s="244" t="s">
        <v>19</v>
      </c>
      <c r="F237" s="245" t="s">
        <v>376</v>
      </c>
      <c r="G237" s="243"/>
      <c r="H237" s="246">
        <v>2.6000000000000001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160</v>
      </c>
      <c r="AU237" s="252" t="s">
        <v>82</v>
      </c>
      <c r="AV237" s="14" t="s">
        <v>82</v>
      </c>
      <c r="AW237" s="14" t="s">
        <v>35</v>
      </c>
      <c r="AX237" s="14" t="s">
        <v>73</v>
      </c>
      <c r="AY237" s="252" t="s">
        <v>149</v>
      </c>
    </row>
    <row r="238" s="15" customFormat="1">
      <c r="A238" s="15"/>
      <c r="B238" s="253"/>
      <c r="C238" s="254"/>
      <c r="D238" s="233" t="s">
        <v>160</v>
      </c>
      <c r="E238" s="255" t="s">
        <v>19</v>
      </c>
      <c r="F238" s="256" t="s">
        <v>164</v>
      </c>
      <c r="G238" s="254"/>
      <c r="H238" s="257">
        <v>2.6000000000000001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160</v>
      </c>
      <c r="AU238" s="263" t="s">
        <v>82</v>
      </c>
      <c r="AV238" s="15" t="s">
        <v>156</v>
      </c>
      <c r="AW238" s="15" t="s">
        <v>35</v>
      </c>
      <c r="AX238" s="15" t="s">
        <v>80</v>
      </c>
      <c r="AY238" s="263" t="s">
        <v>149</v>
      </c>
    </row>
    <row r="239" s="2" customFormat="1" ht="24.15" customHeight="1">
      <c r="A239" s="39"/>
      <c r="B239" s="40"/>
      <c r="C239" s="270" t="s">
        <v>377</v>
      </c>
      <c r="D239" s="270" t="s">
        <v>285</v>
      </c>
      <c r="E239" s="271" t="s">
        <v>378</v>
      </c>
      <c r="F239" s="272" t="s">
        <v>379</v>
      </c>
      <c r="G239" s="273" t="s">
        <v>203</v>
      </c>
      <c r="H239" s="274">
        <v>3.0299999999999998</v>
      </c>
      <c r="I239" s="275"/>
      <c r="J239" s="276">
        <f>ROUND(I239*H239,2)</f>
        <v>0</v>
      </c>
      <c r="K239" s="272" t="s">
        <v>155</v>
      </c>
      <c r="L239" s="277"/>
      <c r="M239" s="278" t="s">
        <v>19</v>
      </c>
      <c r="N239" s="279" t="s">
        <v>44</v>
      </c>
      <c r="O239" s="85"/>
      <c r="P239" s="222">
        <f>O239*H239</f>
        <v>0</v>
      </c>
      <c r="Q239" s="222">
        <v>0.0054000000000000003</v>
      </c>
      <c r="R239" s="222">
        <f>Q239*H239</f>
        <v>0.016362000000000002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380</v>
      </c>
      <c r="AT239" s="224" t="s">
        <v>285</v>
      </c>
      <c r="AU239" s="224" t="s">
        <v>82</v>
      </c>
      <c r="AY239" s="18" t="s">
        <v>149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80</v>
      </c>
      <c r="BK239" s="225">
        <f>ROUND(I239*H239,2)</f>
        <v>0</v>
      </c>
      <c r="BL239" s="18" t="s">
        <v>264</v>
      </c>
      <c r="BM239" s="224" t="s">
        <v>381</v>
      </c>
    </row>
    <row r="240" s="13" customFormat="1">
      <c r="A240" s="13"/>
      <c r="B240" s="231"/>
      <c r="C240" s="232"/>
      <c r="D240" s="233" t="s">
        <v>160</v>
      </c>
      <c r="E240" s="234" t="s">
        <v>19</v>
      </c>
      <c r="F240" s="235" t="s">
        <v>301</v>
      </c>
      <c r="G240" s="232"/>
      <c r="H240" s="234" t="s">
        <v>19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160</v>
      </c>
      <c r="AU240" s="241" t="s">
        <v>82</v>
      </c>
      <c r="AV240" s="13" t="s">
        <v>80</v>
      </c>
      <c r="AW240" s="13" t="s">
        <v>35</v>
      </c>
      <c r="AX240" s="13" t="s">
        <v>73</v>
      </c>
      <c r="AY240" s="241" t="s">
        <v>149</v>
      </c>
    </row>
    <row r="241" s="13" customFormat="1">
      <c r="A241" s="13"/>
      <c r="B241" s="231"/>
      <c r="C241" s="232"/>
      <c r="D241" s="233" t="s">
        <v>160</v>
      </c>
      <c r="E241" s="234" t="s">
        <v>19</v>
      </c>
      <c r="F241" s="235" t="s">
        <v>375</v>
      </c>
      <c r="G241" s="232"/>
      <c r="H241" s="234" t="s">
        <v>19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160</v>
      </c>
      <c r="AU241" s="241" t="s">
        <v>82</v>
      </c>
      <c r="AV241" s="13" t="s">
        <v>80</v>
      </c>
      <c r="AW241" s="13" t="s">
        <v>35</v>
      </c>
      <c r="AX241" s="13" t="s">
        <v>73</v>
      </c>
      <c r="AY241" s="241" t="s">
        <v>149</v>
      </c>
    </row>
    <row r="242" s="14" customFormat="1">
      <c r="A242" s="14"/>
      <c r="B242" s="242"/>
      <c r="C242" s="243"/>
      <c r="D242" s="233" t="s">
        <v>160</v>
      </c>
      <c r="E242" s="244" t="s">
        <v>19</v>
      </c>
      <c r="F242" s="245" t="s">
        <v>376</v>
      </c>
      <c r="G242" s="243"/>
      <c r="H242" s="246">
        <v>2.6000000000000001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160</v>
      </c>
      <c r="AU242" s="252" t="s">
        <v>82</v>
      </c>
      <c r="AV242" s="14" t="s">
        <v>82</v>
      </c>
      <c r="AW242" s="14" t="s">
        <v>35</v>
      </c>
      <c r="AX242" s="14" t="s">
        <v>73</v>
      </c>
      <c r="AY242" s="252" t="s">
        <v>149</v>
      </c>
    </row>
    <row r="243" s="15" customFormat="1">
      <c r="A243" s="15"/>
      <c r="B243" s="253"/>
      <c r="C243" s="254"/>
      <c r="D243" s="233" t="s">
        <v>160</v>
      </c>
      <c r="E243" s="255" t="s">
        <v>19</v>
      </c>
      <c r="F243" s="256" t="s">
        <v>164</v>
      </c>
      <c r="G243" s="254"/>
      <c r="H243" s="257">
        <v>2.6000000000000001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3" t="s">
        <v>160</v>
      </c>
      <c r="AU243" s="263" t="s">
        <v>82</v>
      </c>
      <c r="AV243" s="15" t="s">
        <v>156</v>
      </c>
      <c r="AW243" s="15" t="s">
        <v>35</v>
      </c>
      <c r="AX243" s="15" t="s">
        <v>80</v>
      </c>
      <c r="AY243" s="263" t="s">
        <v>149</v>
      </c>
    </row>
    <row r="244" s="14" customFormat="1">
      <c r="A244" s="14"/>
      <c r="B244" s="242"/>
      <c r="C244" s="243"/>
      <c r="D244" s="233" t="s">
        <v>160</v>
      </c>
      <c r="E244" s="243"/>
      <c r="F244" s="245" t="s">
        <v>382</v>
      </c>
      <c r="G244" s="243"/>
      <c r="H244" s="246">
        <v>3.0299999999999998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160</v>
      </c>
      <c r="AU244" s="252" t="s">
        <v>82</v>
      </c>
      <c r="AV244" s="14" t="s">
        <v>82</v>
      </c>
      <c r="AW244" s="14" t="s">
        <v>4</v>
      </c>
      <c r="AX244" s="14" t="s">
        <v>80</v>
      </c>
      <c r="AY244" s="252" t="s">
        <v>149</v>
      </c>
    </row>
    <row r="245" s="2" customFormat="1" ht="24.15" customHeight="1">
      <c r="A245" s="39"/>
      <c r="B245" s="40"/>
      <c r="C245" s="213" t="s">
        <v>383</v>
      </c>
      <c r="D245" s="213" t="s">
        <v>151</v>
      </c>
      <c r="E245" s="214" t="s">
        <v>384</v>
      </c>
      <c r="F245" s="215" t="s">
        <v>385</v>
      </c>
      <c r="G245" s="216" t="s">
        <v>220</v>
      </c>
      <c r="H245" s="217">
        <v>0.016</v>
      </c>
      <c r="I245" s="218"/>
      <c r="J245" s="219">
        <f>ROUND(I245*H245,2)</f>
        <v>0</v>
      </c>
      <c r="K245" s="215" t="s">
        <v>155</v>
      </c>
      <c r="L245" s="45"/>
      <c r="M245" s="220" t="s">
        <v>19</v>
      </c>
      <c r="N245" s="221" t="s">
        <v>44</v>
      </c>
      <c r="O245" s="85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264</v>
      </c>
      <c r="AT245" s="224" t="s">
        <v>151</v>
      </c>
      <c r="AU245" s="224" t="s">
        <v>82</v>
      </c>
      <c r="AY245" s="18" t="s">
        <v>149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80</v>
      </c>
      <c r="BK245" s="225">
        <f>ROUND(I245*H245,2)</f>
        <v>0</v>
      </c>
      <c r="BL245" s="18" t="s">
        <v>264</v>
      </c>
      <c r="BM245" s="224" t="s">
        <v>386</v>
      </c>
    </row>
    <row r="246" s="2" customFormat="1">
      <c r="A246" s="39"/>
      <c r="B246" s="40"/>
      <c r="C246" s="41"/>
      <c r="D246" s="226" t="s">
        <v>158</v>
      </c>
      <c r="E246" s="41"/>
      <c r="F246" s="227" t="s">
        <v>387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158</v>
      </c>
      <c r="AU246" s="18" t="s">
        <v>82</v>
      </c>
    </row>
    <row r="247" s="12" customFormat="1" ht="25.92" customHeight="1">
      <c r="A247" s="12"/>
      <c r="B247" s="197"/>
      <c r="C247" s="198"/>
      <c r="D247" s="199" t="s">
        <v>72</v>
      </c>
      <c r="E247" s="200" t="s">
        <v>262</v>
      </c>
      <c r="F247" s="200" t="s">
        <v>263</v>
      </c>
      <c r="G247" s="198"/>
      <c r="H247" s="198"/>
      <c r="I247" s="201"/>
      <c r="J247" s="202">
        <f>BK247</f>
        <v>0</v>
      </c>
      <c r="K247" s="198"/>
      <c r="L247" s="203"/>
      <c r="M247" s="204"/>
      <c r="N247" s="205"/>
      <c r="O247" s="205"/>
      <c r="P247" s="206">
        <f>P248</f>
        <v>0</v>
      </c>
      <c r="Q247" s="205"/>
      <c r="R247" s="206">
        <f>R248</f>
        <v>0</v>
      </c>
      <c r="S247" s="205"/>
      <c r="T247" s="207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8" t="s">
        <v>186</v>
      </c>
      <c r="AT247" s="209" t="s">
        <v>72</v>
      </c>
      <c r="AU247" s="209" t="s">
        <v>73</v>
      </c>
      <c r="AY247" s="208" t="s">
        <v>149</v>
      </c>
      <c r="BK247" s="210">
        <f>BK248</f>
        <v>0</v>
      </c>
    </row>
    <row r="248" s="2" customFormat="1" ht="16.5" customHeight="1">
      <c r="A248" s="39"/>
      <c r="B248" s="40"/>
      <c r="C248" s="213" t="s">
        <v>388</v>
      </c>
      <c r="D248" s="213" t="s">
        <v>151</v>
      </c>
      <c r="E248" s="214" t="s">
        <v>389</v>
      </c>
      <c r="F248" s="215" t="s">
        <v>390</v>
      </c>
      <c r="G248" s="216" t="s">
        <v>267</v>
      </c>
      <c r="H248" s="264"/>
      <c r="I248" s="218"/>
      <c r="J248" s="219">
        <f>ROUND(I248*H248,2)</f>
        <v>0</v>
      </c>
      <c r="K248" s="215" t="s">
        <v>19</v>
      </c>
      <c r="L248" s="45"/>
      <c r="M248" s="265" t="s">
        <v>19</v>
      </c>
      <c r="N248" s="266" t="s">
        <v>44</v>
      </c>
      <c r="O248" s="267"/>
      <c r="P248" s="268">
        <f>O248*H248</f>
        <v>0</v>
      </c>
      <c r="Q248" s="268">
        <v>0</v>
      </c>
      <c r="R248" s="268">
        <f>Q248*H248</f>
        <v>0</v>
      </c>
      <c r="S248" s="268">
        <v>0</v>
      </c>
      <c r="T248" s="26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156</v>
      </c>
      <c r="AT248" s="224" t="s">
        <v>151</v>
      </c>
      <c r="AU248" s="224" t="s">
        <v>80</v>
      </c>
      <c r="AY248" s="18" t="s">
        <v>149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80</v>
      </c>
      <c r="BK248" s="225">
        <f>ROUND(I248*H248,2)</f>
        <v>0</v>
      </c>
      <c r="BL248" s="18" t="s">
        <v>156</v>
      </c>
      <c r="BM248" s="224" t="s">
        <v>391</v>
      </c>
    </row>
    <row r="249" s="2" customFormat="1" ht="6.96" customHeight="1">
      <c r="A249" s="39"/>
      <c r="B249" s="60"/>
      <c r="C249" s="61"/>
      <c r="D249" s="61"/>
      <c r="E249" s="61"/>
      <c r="F249" s="61"/>
      <c r="G249" s="61"/>
      <c r="H249" s="61"/>
      <c r="I249" s="61"/>
      <c r="J249" s="61"/>
      <c r="K249" s="61"/>
      <c r="L249" s="45"/>
      <c r="M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</row>
  </sheetData>
  <sheetProtection sheet="1" autoFilter="0" formatColumns="0" formatRows="0" objects="1" scenarios="1" spinCount="100000" saltValue="h4IqNPdCsebEQjgHeC3o/aAQOODTdOYnBTBdnWZpOgFs1VWu0TCY+5AVbtAIVMfBVuc1fzzLmMyxRL4pzJAcMw==" hashValue="bBSUNfL61ON9WnQ2OCACJkUZS1r2rr4QwML8se/3RscII86pUh1rw/8QmoF/wq7BZ1VBpTj6qBQszxFFhgAUUQ==" algorithmName="SHA-512" password="CC35"/>
  <autoFilter ref="C94:K2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119003217"/>
    <hyperlink ref="F105" r:id="rId2" display="https://podminky.urs.cz/item/CS_URS_2023_02/119003218"/>
    <hyperlink ref="F112" r:id="rId3" display="https://podminky.urs.cz/item/CS_URS_2023_02/338171111"/>
    <hyperlink ref="F123" r:id="rId4" display="https://podminky.urs.cz/item/CS_URS_2023_02/338171113"/>
    <hyperlink ref="F133" r:id="rId5" display="https://podminky.urs.cz/item/CS_URS_2023_02/348171320"/>
    <hyperlink ref="F144" r:id="rId6" display="https://podminky.urs.cz/item/CS_URS_2023_02/348272223"/>
    <hyperlink ref="F150" r:id="rId7" display="https://podminky.urs.cz/item/CS_URS_2023_02/348272363"/>
    <hyperlink ref="F156" r:id="rId8" display="https://podminky.urs.cz/item/CS_URS_2023_02/348272513"/>
    <hyperlink ref="F162" r:id="rId9" display="https://podminky.urs.cz/item/CS_URS_2023_02/348272515"/>
    <hyperlink ref="F174" r:id="rId10" display="https://podminky.urs.cz/item/CS_URS_2023_02/632450122"/>
    <hyperlink ref="F183" r:id="rId11" display="https://podminky.urs.cz/item/CS_URS_2023_02/977151115"/>
    <hyperlink ref="F189" r:id="rId12" display="https://podminky.urs.cz/item/CS_URS_2023_02/985311112"/>
    <hyperlink ref="F199" r:id="rId13" display="https://podminky.urs.cz/item/CS_URS_2023_02/985323112"/>
    <hyperlink ref="F209" r:id="rId14" display="https://podminky.urs.cz/item/CS_URS_2023_02/985324111"/>
    <hyperlink ref="F220" r:id="rId15" display="https://podminky.urs.cz/item/CS_URS_2023_02/997013501"/>
    <hyperlink ref="F222" r:id="rId16" display="https://podminky.urs.cz/item/CS_URS_2023_02/997013509"/>
    <hyperlink ref="F227" r:id="rId17" display="https://podminky.urs.cz/item/CS_URS_2023_02/997013601"/>
    <hyperlink ref="F230" r:id="rId18" display="https://podminky.urs.cz/item/CS_URS_2023_02/998232110"/>
    <hyperlink ref="F234" r:id="rId19" display="https://podminky.urs.cz/item/CS_URS_2023_02/711131101"/>
    <hyperlink ref="F246" r:id="rId20" display="https://podminky.urs.cz/item/CS_URS_2023_02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392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393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ROUND((SUM(BE92:BE210)),  2)</f>
        <v>0</v>
      </c>
      <c r="G35" s="39"/>
      <c r="H35" s="39"/>
      <c r="I35" s="158">
        <v>0.20999999999999999</v>
      </c>
      <c r="J35" s="157">
        <f>ROUND(((SUM(BE92:BE210))*I35),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ROUND((SUM(BF92:BF210)),  2)</f>
        <v>0</v>
      </c>
      <c r="G36" s="39"/>
      <c r="H36" s="39"/>
      <c r="I36" s="158">
        <v>0.14999999999999999</v>
      </c>
      <c r="J36" s="157">
        <f>ROUND(((SUM(BF92:BF210))*I36),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ROUND((SUM(BG92:BG210)),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ROUND((SUM(BH92:BH210)),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ROUND((SUM(BI92:BI210)),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392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021 - Bourací práce úsek B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129</v>
      </c>
      <c r="E66" s="183"/>
      <c r="F66" s="183"/>
      <c r="G66" s="183"/>
      <c r="H66" s="183"/>
      <c r="I66" s="183"/>
      <c r="J66" s="184">
        <f>J130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J179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131</v>
      </c>
      <c r="E68" s="183"/>
      <c r="F68" s="183"/>
      <c r="G68" s="183"/>
      <c r="H68" s="183"/>
      <c r="I68" s="183"/>
      <c r="J68" s="184">
        <f>J202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132</v>
      </c>
      <c r="E69" s="178"/>
      <c r="F69" s="178"/>
      <c r="G69" s="178"/>
      <c r="H69" s="178"/>
      <c r="I69" s="178"/>
      <c r="J69" s="179">
        <f>J205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133</v>
      </c>
      <c r="E70" s="178"/>
      <c r="F70" s="178"/>
      <c r="G70" s="178"/>
      <c r="H70" s="178"/>
      <c r="I70" s="178"/>
      <c r="J70" s="179">
        <f>J209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Stavební úpravy oplocení ZUŠ Janáčkova,Frýdlant n.O.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392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121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021 - Bourací práce úsek B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1. 9. 2023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ZUŠ Leoše Janáčka,Padlých hrdinů 292,Frýdlant n.O.</v>
      </c>
      <c r="G88" s="41"/>
      <c r="H88" s="41"/>
      <c r="I88" s="33" t="s">
        <v>32</v>
      </c>
      <c r="J88" s="37" t="str">
        <f>E23</f>
        <v>SWORTI, s.r.o.,Optátova 37,637 00 Brno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58</v>
      </c>
      <c r="E91" s="189" t="s">
        <v>54</v>
      </c>
      <c r="F91" s="189" t="s">
        <v>55</v>
      </c>
      <c r="G91" s="189" t="s">
        <v>136</v>
      </c>
      <c r="H91" s="189" t="s">
        <v>137</v>
      </c>
      <c r="I91" s="189" t="s">
        <v>138</v>
      </c>
      <c r="J91" s="189" t="s">
        <v>125</v>
      </c>
      <c r="K91" s="190" t="s">
        <v>139</v>
      </c>
      <c r="L91" s="191"/>
      <c r="M91" s="93" t="s">
        <v>19</v>
      </c>
      <c r="N91" s="94" t="s">
        <v>43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P93+P205+P209</f>
        <v>0</v>
      </c>
      <c r="Q92" s="97"/>
      <c r="R92" s="194">
        <f>R93+R205+R209</f>
        <v>2.2739249999999998</v>
      </c>
      <c r="S92" s="97"/>
      <c r="T92" s="195">
        <f>T93+T205+T209</f>
        <v>42.028400000000005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126</v>
      </c>
      <c r="BK92" s="196">
        <f>BK93+BK205+BK209</f>
        <v>0</v>
      </c>
    </row>
    <row r="93" s="12" customFormat="1" ht="25.92" customHeight="1">
      <c r="A93" s="12"/>
      <c r="B93" s="197"/>
      <c r="C93" s="198"/>
      <c r="D93" s="199" t="s">
        <v>72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P94+P130+P179+P202</f>
        <v>0</v>
      </c>
      <c r="Q93" s="205"/>
      <c r="R93" s="206">
        <f>R94+R130+R179+R202</f>
        <v>2.2739249999999998</v>
      </c>
      <c r="S93" s="205"/>
      <c r="T93" s="207">
        <f>T94+T130+T179+T202</f>
        <v>42.028400000000005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72</v>
      </c>
      <c r="AU93" s="209" t="s">
        <v>73</v>
      </c>
      <c r="AY93" s="208" t="s">
        <v>149</v>
      </c>
      <c r="BK93" s="210">
        <f>BK94+BK130+BK179+BK202</f>
        <v>0</v>
      </c>
    </row>
    <row r="94" s="12" customFormat="1" ht="22.8" customHeight="1">
      <c r="A94" s="12"/>
      <c r="B94" s="197"/>
      <c r="C94" s="198"/>
      <c r="D94" s="199" t="s">
        <v>72</v>
      </c>
      <c r="E94" s="211" t="s">
        <v>80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SUM(P95:P129)</f>
        <v>0</v>
      </c>
      <c r="Q94" s="205"/>
      <c r="R94" s="206">
        <f>SUM(R95:R129)</f>
        <v>2.2739249999999998</v>
      </c>
      <c r="S94" s="205"/>
      <c r="T94" s="207">
        <f>SUM(T95:T129)</f>
        <v>30.9375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72</v>
      </c>
      <c r="AU94" s="209" t="s">
        <v>80</v>
      </c>
      <c r="AY94" s="208" t="s">
        <v>149</v>
      </c>
      <c r="BK94" s="210">
        <f>SUM(BK95:BK129)</f>
        <v>0</v>
      </c>
    </row>
    <row r="95" s="2" customFormat="1" ht="24.15" customHeight="1">
      <c r="A95" s="39"/>
      <c r="B95" s="40"/>
      <c r="C95" s="213" t="s">
        <v>80</v>
      </c>
      <c r="D95" s="213" t="s">
        <v>151</v>
      </c>
      <c r="E95" s="214" t="s">
        <v>394</v>
      </c>
      <c r="F95" s="215" t="s">
        <v>395</v>
      </c>
      <c r="G95" s="216" t="s">
        <v>203</v>
      </c>
      <c r="H95" s="217">
        <v>75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44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82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156</v>
      </c>
      <c r="BM95" s="224" t="s">
        <v>396</v>
      </c>
    </row>
    <row r="96" s="2" customFormat="1">
      <c r="A96" s="39"/>
      <c r="B96" s="40"/>
      <c r="C96" s="41"/>
      <c r="D96" s="226" t="s">
        <v>158</v>
      </c>
      <c r="E96" s="41"/>
      <c r="F96" s="227" t="s">
        <v>397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82</v>
      </c>
    </row>
    <row r="97" s="13" customFormat="1">
      <c r="A97" s="13"/>
      <c r="B97" s="231"/>
      <c r="C97" s="232"/>
      <c r="D97" s="233" t="s">
        <v>160</v>
      </c>
      <c r="E97" s="234" t="s">
        <v>19</v>
      </c>
      <c r="F97" s="235" t="s">
        <v>398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160</v>
      </c>
      <c r="AU97" s="241" t="s">
        <v>82</v>
      </c>
      <c r="AV97" s="13" t="s">
        <v>80</v>
      </c>
      <c r="AW97" s="13" t="s">
        <v>35</v>
      </c>
      <c r="AX97" s="13" t="s">
        <v>73</v>
      </c>
      <c r="AY97" s="241" t="s">
        <v>149</v>
      </c>
    </row>
    <row r="98" s="14" customFormat="1">
      <c r="A98" s="14"/>
      <c r="B98" s="242"/>
      <c r="C98" s="243"/>
      <c r="D98" s="233" t="s">
        <v>160</v>
      </c>
      <c r="E98" s="244" t="s">
        <v>19</v>
      </c>
      <c r="F98" s="245" t="s">
        <v>399</v>
      </c>
      <c r="G98" s="243"/>
      <c r="H98" s="246">
        <v>75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160</v>
      </c>
      <c r="AU98" s="252" t="s">
        <v>82</v>
      </c>
      <c r="AV98" s="14" t="s">
        <v>82</v>
      </c>
      <c r="AW98" s="14" t="s">
        <v>35</v>
      </c>
      <c r="AX98" s="14" t="s">
        <v>73</v>
      </c>
      <c r="AY98" s="252" t="s">
        <v>149</v>
      </c>
    </row>
    <row r="99" s="15" customFormat="1">
      <c r="A99" s="15"/>
      <c r="B99" s="253"/>
      <c r="C99" s="254"/>
      <c r="D99" s="233" t="s">
        <v>160</v>
      </c>
      <c r="E99" s="255" t="s">
        <v>19</v>
      </c>
      <c r="F99" s="256" t="s">
        <v>164</v>
      </c>
      <c r="G99" s="254"/>
      <c r="H99" s="257">
        <v>75</v>
      </c>
      <c r="I99" s="258"/>
      <c r="J99" s="254"/>
      <c r="K99" s="254"/>
      <c r="L99" s="259"/>
      <c r="M99" s="260"/>
      <c r="N99" s="261"/>
      <c r="O99" s="261"/>
      <c r="P99" s="261"/>
      <c r="Q99" s="261"/>
      <c r="R99" s="261"/>
      <c r="S99" s="261"/>
      <c r="T99" s="262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3" t="s">
        <v>160</v>
      </c>
      <c r="AU99" s="263" t="s">
        <v>82</v>
      </c>
      <c r="AV99" s="15" t="s">
        <v>156</v>
      </c>
      <c r="AW99" s="15" t="s">
        <v>35</v>
      </c>
      <c r="AX99" s="15" t="s">
        <v>80</v>
      </c>
      <c r="AY99" s="263" t="s">
        <v>149</v>
      </c>
    </row>
    <row r="100" s="2" customFormat="1" ht="37.8" customHeight="1">
      <c r="A100" s="39"/>
      <c r="B100" s="40"/>
      <c r="C100" s="213" t="s">
        <v>82</v>
      </c>
      <c r="D100" s="213" t="s">
        <v>151</v>
      </c>
      <c r="E100" s="214" t="s">
        <v>400</v>
      </c>
      <c r="F100" s="215" t="s">
        <v>401</v>
      </c>
      <c r="G100" s="216" t="s">
        <v>203</v>
      </c>
      <c r="H100" s="217">
        <v>56.25</v>
      </c>
      <c r="I100" s="218"/>
      <c r="J100" s="219">
        <f>ROUND(I100*H100,2)</f>
        <v>0</v>
      </c>
      <c r="K100" s="215" t="s">
        <v>155</v>
      </c>
      <c r="L100" s="45"/>
      <c r="M100" s="220" t="s">
        <v>19</v>
      </c>
      <c r="N100" s="221" t="s">
        <v>44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0.26000000000000001</v>
      </c>
      <c r="T100" s="223">
        <f>S100*H100</f>
        <v>14.625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156</v>
      </c>
      <c r="AT100" s="224" t="s">
        <v>151</v>
      </c>
      <c r="AU100" s="224" t="s">
        <v>82</v>
      </c>
      <c r="AY100" s="18" t="s">
        <v>149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80</v>
      </c>
      <c r="BK100" s="225">
        <f>ROUND(I100*H100,2)</f>
        <v>0</v>
      </c>
      <c r="BL100" s="18" t="s">
        <v>156</v>
      </c>
      <c r="BM100" s="224" t="s">
        <v>402</v>
      </c>
    </row>
    <row r="101" s="2" customFormat="1">
      <c r="A101" s="39"/>
      <c r="B101" s="40"/>
      <c r="C101" s="41"/>
      <c r="D101" s="226" t="s">
        <v>158</v>
      </c>
      <c r="E101" s="41"/>
      <c r="F101" s="227" t="s">
        <v>403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158</v>
      </c>
      <c r="AU101" s="18" t="s">
        <v>82</v>
      </c>
    </row>
    <row r="102" s="13" customFormat="1">
      <c r="A102" s="13"/>
      <c r="B102" s="231"/>
      <c r="C102" s="232"/>
      <c r="D102" s="233" t="s">
        <v>160</v>
      </c>
      <c r="E102" s="234" t="s">
        <v>19</v>
      </c>
      <c r="F102" s="235" t="s">
        <v>404</v>
      </c>
      <c r="G102" s="232"/>
      <c r="H102" s="234" t="s">
        <v>19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160</v>
      </c>
      <c r="AU102" s="241" t="s">
        <v>82</v>
      </c>
      <c r="AV102" s="13" t="s">
        <v>80</v>
      </c>
      <c r="AW102" s="13" t="s">
        <v>35</v>
      </c>
      <c r="AX102" s="13" t="s">
        <v>73</v>
      </c>
      <c r="AY102" s="241" t="s">
        <v>149</v>
      </c>
    </row>
    <row r="103" s="13" customFormat="1">
      <c r="A103" s="13"/>
      <c r="B103" s="231"/>
      <c r="C103" s="232"/>
      <c r="D103" s="233" t="s">
        <v>160</v>
      </c>
      <c r="E103" s="234" t="s">
        <v>19</v>
      </c>
      <c r="F103" s="235" t="s">
        <v>405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160</v>
      </c>
      <c r="AU103" s="241" t="s">
        <v>82</v>
      </c>
      <c r="AV103" s="13" t="s">
        <v>80</v>
      </c>
      <c r="AW103" s="13" t="s">
        <v>35</v>
      </c>
      <c r="AX103" s="13" t="s">
        <v>73</v>
      </c>
      <c r="AY103" s="241" t="s">
        <v>149</v>
      </c>
    </row>
    <row r="104" s="14" customFormat="1">
      <c r="A104" s="14"/>
      <c r="B104" s="242"/>
      <c r="C104" s="243"/>
      <c r="D104" s="233" t="s">
        <v>160</v>
      </c>
      <c r="E104" s="244" t="s">
        <v>19</v>
      </c>
      <c r="F104" s="245" t="s">
        <v>406</v>
      </c>
      <c r="G104" s="243"/>
      <c r="H104" s="246">
        <v>56.25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160</v>
      </c>
      <c r="AU104" s="252" t="s">
        <v>82</v>
      </c>
      <c r="AV104" s="14" t="s">
        <v>82</v>
      </c>
      <c r="AW104" s="14" t="s">
        <v>35</v>
      </c>
      <c r="AX104" s="14" t="s">
        <v>73</v>
      </c>
      <c r="AY104" s="252" t="s">
        <v>149</v>
      </c>
    </row>
    <row r="105" s="15" customFormat="1">
      <c r="A105" s="15"/>
      <c r="B105" s="253"/>
      <c r="C105" s="254"/>
      <c r="D105" s="233" t="s">
        <v>160</v>
      </c>
      <c r="E105" s="255" t="s">
        <v>19</v>
      </c>
      <c r="F105" s="256" t="s">
        <v>164</v>
      </c>
      <c r="G105" s="254"/>
      <c r="H105" s="257">
        <v>56.25</v>
      </c>
      <c r="I105" s="258"/>
      <c r="J105" s="254"/>
      <c r="K105" s="254"/>
      <c r="L105" s="259"/>
      <c r="M105" s="260"/>
      <c r="N105" s="261"/>
      <c r="O105" s="261"/>
      <c r="P105" s="261"/>
      <c r="Q105" s="261"/>
      <c r="R105" s="261"/>
      <c r="S105" s="261"/>
      <c r="T105" s="262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63" t="s">
        <v>160</v>
      </c>
      <c r="AU105" s="263" t="s">
        <v>82</v>
      </c>
      <c r="AV105" s="15" t="s">
        <v>156</v>
      </c>
      <c r="AW105" s="15" t="s">
        <v>35</v>
      </c>
      <c r="AX105" s="15" t="s">
        <v>80</v>
      </c>
      <c r="AY105" s="263" t="s">
        <v>149</v>
      </c>
    </row>
    <row r="106" s="2" customFormat="1" ht="33" customHeight="1">
      <c r="A106" s="39"/>
      <c r="B106" s="40"/>
      <c r="C106" s="213" t="s">
        <v>171</v>
      </c>
      <c r="D106" s="213" t="s">
        <v>151</v>
      </c>
      <c r="E106" s="214" t="s">
        <v>407</v>
      </c>
      <c r="F106" s="215" t="s">
        <v>408</v>
      </c>
      <c r="G106" s="216" t="s">
        <v>203</v>
      </c>
      <c r="H106" s="217">
        <v>56.25</v>
      </c>
      <c r="I106" s="218"/>
      <c r="J106" s="219">
        <f>ROUND(I106*H106,2)</f>
        <v>0</v>
      </c>
      <c r="K106" s="215" t="s">
        <v>155</v>
      </c>
      <c r="L106" s="45"/>
      <c r="M106" s="220" t="s">
        <v>19</v>
      </c>
      <c r="N106" s="221" t="s">
        <v>44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0.28999999999999998</v>
      </c>
      <c r="T106" s="223">
        <f>S106*H106</f>
        <v>16.3125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156</v>
      </c>
      <c r="AT106" s="224" t="s">
        <v>151</v>
      </c>
      <c r="AU106" s="224" t="s">
        <v>82</v>
      </c>
      <c r="AY106" s="18" t="s">
        <v>149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80</v>
      </c>
      <c r="BK106" s="225">
        <f>ROUND(I106*H106,2)</f>
        <v>0</v>
      </c>
      <c r="BL106" s="18" t="s">
        <v>156</v>
      </c>
      <c r="BM106" s="224" t="s">
        <v>409</v>
      </c>
    </row>
    <row r="107" s="2" customFormat="1">
      <c r="A107" s="39"/>
      <c r="B107" s="40"/>
      <c r="C107" s="41"/>
      <c r="D107" s="226" t="s">
        <v>158</v>
      </c>
      <c r="E107" s="41"/>
      <c r="F107" s="227" t="s">
        <v>410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82</v>
      </c>
    </row>
    <row r="108" s="13" customFormat="1">
      <c r="A108" s="13"/>
      <c r="B108" s="231"/>
      <c r="C108" s="232"/>
      <c r="D108" s="233" t="s">
        <v>160</v>
      </c>
      <c r="E108" s="234" t="s">
        <v>19</v>
      </c>
      <c r="F108" s="235" t="s">
        <v>161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160</v>
      </c>
      <c r="AU108" s="241" t="s">
        <v>82</v>
      </c>
      <c r="AV108" s="13" t="s">
        <v>80</v>
      </c>
      <c r="AW108" s="13" t="s">
        <v>35</v>
      </c>
      <c r="AX108" s="13" t="s">
        <v>73</v>
      </c>
      <c r="AY108" s="241" t="s">
        <v>149</v>
      </c>
    </row>
    <row r="109" s="13" customFormat="1">
      <c r="A109" s="13"/>
      <c r="B109" s="231"/>
      <c r="C109" s="232"/>
      <c r="D109" s="233" t="s">
        <v>160</v>
      </c>
      <c r="E109" s="234" t="s">
        <v>19</v>
      </c>
      <c r="F109" s="235" t="s">
        <v>405</v>
      </c>
      <c r="G109" s="232"/>
      <c r="H109" s="234" t="s">
        <v>19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160</v>
      </c>
      <c r="AU109" s="241" t="s">
        <v>82</v>
      </c>
      <c r="AV109" s="13" t="s">
        <v>80</v>
      </c>
      <c r="AW109" s="13" t="s">
        <v>35</v>
      </c>
      <c r="AX109" s="13" t="s">
        <v>73</v>
      </c>
      <c r="AY109" s="241" t="s">
        <v>149</v>
      </c>
    </row>
    <row r="110" s="14" customFormat="1">
      <c r="A110" s="14"/>
      <c r="B110" s="242"/>
      <c r="C110" s="243"/>
      <c r="D110" s="233" t="s">
        <v>160</v>
      </c>
      <c r="E110" s="244" t="s">
        <v>19</v>
      </c>
      <c r="F110" s="245" t="s">
        <v>406</v>
      </c>
      <c r="G110" s="243"/>
      <c r="H110" s="246">
        <v>56.25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160</v>
      </c>
      <c r="AU110" s="252" t="s">
        <v>82</v>
      </c>
      <c r="AV110" s="14" t="s">
        <v>82</v>
      </c>
      <c r="AW110" s="14" t="s">
        <v>35</v>
      </c>
      <c r="AX110" s="14" t="s">
        <v>73</v>
      </c>
      <c r="AY110" s="252" t="s">
        <v>149</v>
      </c>
    </row>
    <row r="111" s="15" customFormat="1">
      <c r="A111" s="15"/>
      <c r="B111" s="253"/>
      <c r="C111" s="254"/>
      <c r="D111" s="233" t="s">
        <v>160</v>
      </c>
      <c r="E111" s="255" t="s">
        <v>19</v>
      </c>
      <c r="F111" s="256" t="s">
        <v>164</v>
      </c>
      <c r="G111" s="254"/>
      <c r="H111" s="257">
        <v>56.25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3" t="s">
        <v>160</v>
      </c>
      <c r="AU111" s="263" t="s">
        <v>82</v>
      </c>
      <c r="AV111" s="15" t="s">
        <v>156</v>
      </c>
      <c r="AW111" s="15" t="s">
        <v>35</v>
      </c>
      <c r="AX111" s="15" t="s">
        <v>80</v>
      </c>
      <c r="AY111" s="263" t="s">
        <v>149</v>
      </c>
    </row>
    <row r="112" s="2" customFormat="1" ht="49.05" customHeight="1">
      <c r="A112" s="39"/>
      <c r="B112" s="40"/>
      <c r="C112" s="213" t="s">
        <v>156</v>
      </c>
      <c r="D112" s="213" t="s">
        <v>151</v>
      </c>
      <c r="E112" s="214" t="s">
        <v>411</v>
      </c>
      <c r="F112" s="215" t="s">
        <v>412</v>
      </c>
      <c r="G112" s="216" t="s">
        <v>154</v>
      </c>
      <c r="H112" s="217">
        <v>37.5</v>
      </c>
      <c r="I112" s="218"/>
      <c r="J112" s="219">
        <f>ROUND(I112*H112,2)</f>
        <v>0</v>
      </c>
      <c r="K112" s="215" t="s">
        <v>155</v>
      </c>
      <c r="L112" s="45"/>
      <c r="M112" s="220" t="s">
        <v>19</v>
      </c>
      <c r="N112" s="221" t="s">
        <v>44</v>
      </c>
      <c r="O112" s="85"/>
      <c r="P112" s="222">
        <f>O112*H112</f>
        <v>0</v>
      </c>
      <c r="Q112" s="222">
        <v>0.06053</v>
      </c>
      <c r="R112" s="222">
        <f>Q112*H112</f>
        <v>2.2698749999999999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156</v>
      </c>
      <c r="AT112" s="224" t="s">
        <v>151</v>
      </c>
      <c r="AU112" s="224" t="s">
        <v>82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156</v>
      </c>
      <c r="BM112" s="224" t="s">
        <v>413</v>
      </c>
    </row>
    <row r="113" s="2" customFormat="1">
      <c r="A113" s="39"/>
      <c r="B113" s="40"/>
      <c r="C113" s="41"/>
      <c r="D113" s="226" t="s">
        <v>158</v>
      </c>
      <c r="E113" s="41"/>
      <c r="F113" s="227" t="s">
        <v>414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82</v>
      </c>
    </row>
    <row r="114" s="13" customFormat="1">
      <c r="A114" s="13"/>
      <c r="B114" s="231"/>
      <c r="C114" s="232"/>
      <c r="D114" s="233" t="s">
        <v>160</v>
      </c>
      <c r="E114" s="234" t="s">
        <v>19</v>
      </c>
      <c r="F114" s="235" t="s">
        <v>161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160</v>
      </c>
      <c r="AU114" s="241" t="s">
        <v>82</v>
      </c>
      <c r="AV114" s="13" t="s">
        <v>80</v>
      </c>
      <c r="AW114" s="13" t="s">
        <v>35</v>
      </c>
      <c r="AX114" s="13" t="s">
        <v>73</v>
      </c>
      <c r="AY114" s="241" t="s">
        <v>149</v>
      </c>
    </row>
    <row r="115" s="13" customFormat="1">
      <c r="A115" s="13"/>
      <c r="B115" s="231"/>
      <c r="C115" s="232"/>
      <c r="D115" s="233" t="s">
        <v>160</v>
      </c>
      <c r="E115" s="234" t="s">
        <v>19</v>
      </c>
      <c r="F115" s="235" t="s">
        <v>405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160</v>
      </c>
      <c r="AU115" s="241" t="s">
        <v>82</v>
      </c>
      <c r="AV115" s="13" t="s">
        <v>80</v>
      </c>
      <c r="AW115" s="13" t="s">
        <v>35</v>
      </c>
      <c r="AX115" s="13" t="s">
        <v>73</v>
      </c>
      <c r="AY115" s="241" t="s">
        <v>149</v>
      </c>
    </row>
    <row r="116" s="14" customFormat="1">
      <c r="A116" s="14"/>
      <c r="B116" s="242"/>
      <c r="C116" s="243"/>
      <c r="D116" s="233" t="s">
        <v>160</v>
      </c>
      <c r="E116" s="244" t="s">
        <v>19</v>
      </c>
      <c r="F116" s="245" t="s">
        <v>415</v>
      </c>
      <c r="G116" s="243"/>
      <c r="H116" s="246">
        <v>37.5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160</v>
      </c>
      <c r="AU116" s="252" t="s">
        <v>82</v>
      </c>
      <c r="AV116" s="14" t="s">
        <v>82</v>
      </c>
      <c r="AW116" s="14" t="s">
        <v>35</v>
      </c>
      <c r="AX116" s="14" t="s">
        <v>73</v>
      </c>
      <c r="AY116" s="252" t="s">
        <v>149</v>
      </c>
    </row>
    <row r="117" s="15" customFormat="1">
      <c r="A117" s="15"/>
      <c r="B117" s="253"/>
      <c r="C117" s="254"/>
      <c r="D117" s="233" t="s">
        <v>160</v>
      </c>
      <c r="E117" s="255" t="s">
        <v>19</v>
      </c>
      <c r="F117" s="256" t="s">
        <v>164</v>
      </c>
      <c r="G117" s="254"/>
      <c r="H117" s="257">
        <v>37.5</v>
      </c>
      <c r="I117" s="258"/>
      <c r="J117" s="254"/>
      <c r="K117" s="254"/>
      <c r="L117" s="259"/>
      <c r="M117" s="260"/>
      <c r="N117" s="261"/>
      <c r="O117" s="261"/>
      <c r="P117" s="261"/>
      <c r="Q117" s="261"/>
      <c r="R117" s="261"/>
      <c r="S117" s="261"/>
      <c r="T117" s="262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3" t="s">
        <v>160</v>
      </c>
      <c r="AU117" s="263" t="s">
        <v>82</v>
      </c>
      <c r="AV117" s="15" t="s">
        <v>156</v>
      </c>
      <c r="AW117" s="15" t="s">
        <v>35</v>
      </c>
      <c r="AX117" s="15" t="s">
        <v>80</v>
      </c>
      <c r="AY117" s="263" t="s">
        <v>149</v>
      </c>
    </row>
    <row r="118" s="2" customFormat="1" ht="24.15" customHeight="1">
      <c r="A118" s="39"/>
      <c r="B118" s="40"/>
      <c r="C118" s="213" t="s">
        <v>186</v>
      </c>
      <c r="D118" s="213" t="s">
        <v>151</v>
      </c>
      <c r="E118" s="214" t="s">
        <v>152</v>
      </c>
      <c r="F118" s="215" t="s">
        <v>153</v>
      </c>
      <c r="G118" s="216" t="s">
        <v>154</v>
      </c>
      <c r="H118" s="217">
        <v>40.5</v>
      </c>
      <c r="I118" s="218"/>
      <c r="J118" s="219">
        <f>ROUND(I118*H118,2)</f>
        <v>0</v>
      </c>
      <c r="K118" s="215" t="s">
        <v>155</v>
      </c>
      <c r="L118" s="45"/>
      <c r="M118" s="220" t="s">
        <v>19</v>
      </c>
      <c r="N118" s="221" t="s">
        <v>44</v>
      </c>
      <c r="O118" s="85"/>
      <c r="P118" s="222">
        <f>O118*H118</f>
        <v>0</v>
      </c>
      <c r="Q118" s="222">
        <v>0.00010000000000000001</v>
      </c>
      <c r="R118" s="222">
        <f>Q118*H118</f>
        <v>0.0040499999999999998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156</v>
      </c>
      <c r="AT118" s="224" t="s">
        <v>151</v>
      </c>
      <c r="AU118" s="224" t="s">
        <v>82</v>
      </c>
      <c r="AY118" s="18" t="s">
        <v>149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80</v>
      </c>
      <c r="BK118" s="225">
        <f>ROUND(I118*H118,2)</f>
        <v>0</v>
      </c>
      <c r="BL118" s="18" t="s">
        <v>156</v>
      </c>
      <c r="BM118" s="224" t="s">
        <v>157</v>
      </c>
    </row>
    <row r="119" s="2" customFormat="1">
      <c r="A119" s="39"/>
      <c r="B119" s="40"/>
      <c r="C119" s="41"/>
      <c r="D119" s="226" t="s">
        <v>158</v>
      </c>
      <c r="E119" s="41"/>
      <c r="F119" s="227" t="s">
        <v>159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158</v>
      </c>
      <c r="AU119" s="18" t="s">
        <v>82</v>
      </c>
    </row>
    <row r="120" s="13" customFormat="1">
      <c r="A120" s="13"/>
      <c r="B120" s="231"/>
      <c r="C120" s="232"/>
      <c r="D120" s="233" t="s">
        <v>160</v>
      </c>
      <c r="E120" s="234" t="s">
        <v>19</v>
      </c>
      <c r="F120" s="235" t="s">
        <v>161</v>
      </c>
      <c r="G120" s="232"/>
      <c r="H120" s="234" t="s">
        <v>19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160</v>
      </c>
      <c r="AU120" s="241" t="s">
        <v>82</v>
      </c>
      <c r="AV120" s="13" t="s">
        <v>80</v>
      </c>
      <c r="AW120" s="13" t="s">
        <v>35</v>
      </c>
      <c r="AX120" s="13" t="s">
        <v>73</v>
      </c>
      <c r="AY120" s="241" t="s">
        <v>149</v>
      </c>
    </row>
    <row r="121" s="13" customFormat="1">
      <c r="A121" s="13"/>
      <c r="B121" s="231"/>
      <c r="C121" s="232"/>
      <c r="D121" s="233" t="s">
        <v>160</v>
      </c>
      <c r="E121" s="234" t="s">
        <v>19</v>
      </c>
      <c r="F121" s="235" t="s">
        <v>416</v>
      </c>
      <c r="G121" s="232"/>
      <c r="H121" s="234" t="s">
        <v>19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160</v>
      </c>
      <c r="AU121" s="241" t="s">
        <v>82</v>
      </c>
      <c r="AV121" s="13" t="s">
        <v>80</v>
      </c>
      <c r="AW121" s="13" t="s">
        <v>35</v>
      </c>
      <c r="AX121" s="13" t="s">
        <v>73</v>
      </c>
      <c r="AY121" s="241" t="s">
        <v>149</v>
      </c>
    </row>
    <row r="122" s="14" customFormat="1">
      <c r="A122" s="14"/>
      <c r="B122" s="242"/>
      <c r="C122" s="243"/>
      <c r="D122" s="233" t="s">
        <v>160</v>
      </c>
      <c r="E122" s="244" t="s">
        <v>19</v>
      </c>
      <c r="F122" s="245" t="s">
        <v>417</v>
      </c>
      <c r="G122" s="243"/>
      <c r="H122" s="246">
        <v>40.5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160</v>
      </c>
      <c r="AU122" s="252" t="s">
        <v>82</v>
      </c>
      <c r="AV122" s="14" t="s">
        <v>82</v>
      </c>
      <c r="AW122" s="14" t="s">
        <v>35</v>
      </c>
      <c r="AX122" s="14" t="s">
        <v>73</v>
      </c>
      <c r="AY122" s="252" t="s">
        <v>149</v>
      </c>
    </row>
    <row r="123" s="15" customFormat="1">
      <c r="A123" s="15"/>
      <c r="B123" s="253"/>
      <c r="C123" s="254"/>
      <c r="D123" s="233" t="s">
        <v>160</v>
      </c>
      <c r="E123" s="255" t="s">
        <v>19</v>
      </c>
      <c r="F123" s="256" t="s">
        <v>164</v>
      </c>
      <c r="G123" s="254"/>
      <c r="H123" s="257">
        <v>40.5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160</v>
      </c>
      <c r="AU123" s="263" t="s">
        <v>82</v>
      </c>
      <c r="AV123" s="15" t="s">
        <v>156</v>
      </c>
      <c r="AW123" s="15" t="s">
        <v>35</v>
      </c>
      <c r="AX123" s="15" t="s">
        <v>80</v>
      </c>
      <c r="AY123" s="263" t="s">
        <v>149</v>
      </c>
    </row>
    <row r="124" s="2" customFormat="1" ht="24.15" customHeight="1">
      <c r="A124" s="39"/>
      <c r="B124" s="40"/>
      <c r="C124" s="213" t="s">
        <v>193</v>
      </c>
      <c r="D124" s="213" t="s">
        <v>151</v>
      </c>
      <c r="E124" s="214" t="s">
        <v>165</v>
      </c>
      <c r="F124" s="215" t="s">
        <v>166</v>
      </c>
      <c r="G124" s="216" t="s">
        <v>154</v>
      </c>
      <c r="H124" s="217">
        <v>40.5</v>
      </c>
      <c r="I124" s="218"/>
      <c r="J124" s="219">
        <f>ROUND(I124*H124,2)</f>
        <v>0</v>
      </c>
      <c r="K124" s="215" t="s">
        <v>155</v>
      </c>
      <c r="L124" s="45"/>
      <c r="M124" s="220" t="s">
        <v>19</v>
      </c>
      <c r="N124" s="221" t="s">
        <v>44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151</v>
      </c>
      <c r="AU124" s="224" t="s">
        <v>82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156</v>
      </c>
      <c r="BM124" s="224" t="s">
        <v>167</v>
      </c>
    </row>
    <row r="125" s="2" customFormat="1">
      <c r="A125" s="39"/>
      <c r="B125" s="40"/>
      <c r="C125" s="41"/>
      <c r="D125" s="226" t="s">
        <v>158</v>
      </c>
      <c r="E125" s="41"/>
      <c r="F125" s="227" t="s">
        <v>168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82</v>
      </c>
    </row>
    <row r="126" s="13" customFormat="1">
      <c r="A126" s="13"/>
      <c r="B126" s="231"/>
      <c r="C126" s="232"/>
      <c r="D126" s="233" t="s">
        <v>160</v>
      </c>
      <c r="E126" s="234" t="s">
        <v>19</v>
      </c>
      <c r="F126" s="235" t="s">
        <v>161</v>
      </c>
      <c r="G126" s="232"/>
      <c r="H126" s="234" t="s">
        <v>19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160</v>
      </c>
      <c r="AU126" s="241" t="s">
        <v>82</v>
      </c>
      <c r="AV126" s="13" t="s">
        <v>80</v>
      </c>
      <c r="AW126" s="13" t="s">
        <v>35</v>
      </c>
      <c r="AX126" s="13" t="s">
        <v>73</v>
      </c>
      <c r="AY126" s="241" t="s">
        <v>149</v>
      </c>
    </row>
    <row r="127" s="13" customFormat="1">
      <c r="A127" s="13"/>
      <c r="B127" s="231"/>
      <c r="C127" s="232"/>
      <c r="D127" s="233" t="s">
        <v>160</v>
      </c>
      <c r="E127" s="234" t="s">
        <v>19</v>
      </c>
      <c r="F127" s="235" t="s">
        <v>416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160</v>
      </c>
      <c r="AU127" s="241" t="s">
        <v>82</v>
      </c>
      <c r="AV127" s="13" t="s">
        <v>80</v>
      </c>
      <c r="AW127" s="13" t="s">
        <v>35</v>
      </c>
      <c r="AX127" s="13" t="s">
        <v>73</v>
      </c>
      <c r="AY127" s="241" t="s">
        <v>149</v>
      </c>
    </row>
    <row r="128" s="14" customFormat="1">
      <c r="A128" s="14"/>
      <c r="B128" s="242"/>
      <c r="C128" s="243"/>
      <c r="D128" s="233" t="s">
        <v>160</v>
      </c>
      <c r="E128" s="244" t="s">
        <v>19</v>
      </c>
      <c r="F128" s="245" t="s">
        <v>417</v>
      </c>
      <c r="G128" s="243"/>
      <c r="H128" s="246">
        <v>40.5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160</v>
      </c>
      <c r="AU128" s="252" t="s">
        <v>82</v>
      </c>
      <c r="AV128" s="14" t="s">
        <v>82</v>
      </c>
      <c r="AW128" s="14" t="s">
        <v>35</v>
      </c>
      <c r="AX128" s="14" t="s">
        <v>73</v>
      </c>
      <c r="AY128" s="252" t="s">
        <v>149</v>
      </c>
    </row>
    <row r="129" s="15" customFormat="1">
      <c r="A129" s="15"/>
      <c r="B129" s="253"/>
      <c r="C129" s="254"/>
      <c r="D129" s="233" t="s">
        <v>160</v>
      </c>
      <c r="E129" s="255" t="s">
        <v>19</v>
      </c>
      <c r="F129" s="256" t="s">
        <v>164</v>
      </c>
      <c r="G129" s="254"/>
      <c r="H129" s="257">
        <v>40.5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160</v>
      </c>
      <c r="AU129" s="263" t="s">
        <v>82</v>
      </c>
      <c r="AV129" s="15" t="s">
        <v>156</v>
      </c>
      <c r="AW129" s="15" t="s">
        <v>35</v>
      </c>
      <c r="AX129" s="15" t="s">
        <v>80</v>
      </c>
      <c r="AY129" s="263" t="s">
        <v>149</v>
      </c>
    </row>
    <row r="130" s="12" customFormat="1" ht="22.8" customHeight="1">
      <c r="A130" s="12"/>
      <c r="B130" s="197"/>
      <c r="C130" s="198"/>
      <c r="D130" s="199" t="s">
        <v>72</v>
      </c>
      <c r="E130" s="211" t="s">
        <v>169</v>
      </c>
      <c r="F130" s="211" t="s">
        <v>170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SUM(P131:P178)</f>
        <v>0</v>
      </c>
      <c r="Q130" s="205"/>
      <c r="R130" s="206">
        <f>SUM(R131:R178)</f>
        <v>0</v>
      </c>
      <c r="S130" s="205"/>
      <c r="T130" s="207">
        <f>SUM(T131:T178)</f>
        <v>11.090900000000001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80</v>
      </c>
      <c r="AT130" s="209" t="s">
        <v>72</v>
      </c>
      <c r="AU130" s="209" t="s">
        <v>80</v>
      </c>
      <c r="AY130" s="208" t="s">
        <v>149</v>
      </c>
      <c r="BK130" s="210">
        <f>SUM(BK131:BK178)</f>
        <v>0</v>
      </c>
    </row>
    <row r="131" s="2" customFormat="1" ht="16.5" customHeight="1">
      <c r="A131" s="39"/>
      <c r="B131" s="40"/>
      <c r="C131" s="213" t="s">
        <v>200</v>
      </c>
      <c r="D131" s="213" t="s">
        <v>151</v>
      </c>
      <c r="E131" s="214" t="s">
        <v>418</v>
      </c>
      <c r="F131" s="215" t="s">
        <v>419</v>
      </c>
      <c r="G131" s="216" t="s">
        <v>181</v>
      </c>
      <c r="H131" s="217">
        <v>2</v>
      </c>
      <c r="I131" s="218"/>
      <c r="J131" s="219">
        <f>ROUND(I131*H131,2)</f>
        <v>0</v>
      </c>
      <c r="K131" s="215" t="s">
        <v>155</v>
      </c>
      <c r="L131" s="45"/>
      <c r="M131" s="220" t="s">
        <v>19</v>
      </c>
      <c r="N131" s="221" t="s">
        <v>44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156</v>
      </c>
      <c r="AT131" s="224" t="s">
        <v>151</v>
      </c>
      <c r="AU131" s="224" t="s">
        <v>82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156</v>
      </c>
      <c r="BM131" s="224" t="s">
        <v>420</v>
      </c>
    </row>
    <row r="132" s="2" customFormat="1">
      <c r="A132" s="39"/>
      <c r="B132" s="40"/>
      <c r="C132" s="41"/>
      <c r="D132" s="226" t="s">
        <v>158</v>
      </c>
      <c r="E132" s="41"/>
      <c r="F132" s="227" t="s">
        <v>421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82</v>
      </c>
    </row>
    <row r="133" s="13" customFormat="1">
      <c r="A133" s="13"/>
      <c r="B133" s="231"/>
      <c r="C133" s="232"/>
      <c r="D133" s="233" t="s">
        <v>160</v>
      </c>
      <c r="E133" s="234" t="s">
        <v>19</v>
      </c>
      <c r="F133" s="235" t="s">
        <v>184</v>
      </c>
      <c r="G133" s="232"/>
      <c r="H133" s="234" t="s">
        <v>19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160</v>
      </c>
      <c r="AU133" s="241" t="s">
        <v>82</v>
      </c>
      <c r="AV133" s="13" t="s">
        <v>80</v>
      </c>
      <c r="AW133" s="13" t="s">
        <v>35</v>
      </c>
      <c r="AX133" s="13" t="s">
        <v>73</v>
      </c>
      <c r="AY133" s="241" t="s">
        <v>149</v>
      </c>
    </row>
    <row r="134" s="13" customFormat="1">
      <c r="A134" s="13"/>
      <c r="B134" s="231"/>
      <c r="C134" s="232"/>
      <c r="D134" s="233" t="s">
        <v>160</v>
      </c>
      <c r="E134" s="234" t="s">
        <v>19</v>
      </c>
      <c r="F134" s="235" t="s">
        <v>405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160</v>
      </c>
      <c r="AU134" s="241" t="s">
        <v>82</v>
      </c>
      <c r="AV134" s="13" t="s">
        <v>80</v>
      </c>
      <c r="AW134" s="13" t="s">
        <v>35</v>
      </c>
      <c r="AX134" s="13" t="s">
        <v>73</v>
      </c>
      <c r="AY134" s="241" t="s">
        <v>149</v>
      </c>
    </row>
    <row r="135" s="14" customFormat="1">
      <c r="A135" s="14"/>
      <c r="B135" s="242"/>
      <c r="C135" s="243"/>
      <c r="D135" s="233" t="s">
        <v>160</v>
      </c>
      <c r="E135" s="244" t="s">
        <v>19</v>
      </c>
      <c r="F135" s="245" t="s">
        <v>422</v>
      </c>
      <c r="G135" s="243"/>
      <c r="H135" s="246">
        <v>2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160</v>
      </c>
      <c r="AU135" s="252" t="s">
        <v>82</v>
      </c>
      <c r="AV135" s="14" t="s">
        <v>82</v>
      </c>
      <c r="AW135" s="14" t="s">
        <v>35</v>
      </c>
      <c r="AX135" s="14" t="s">
        <v>73</v>
      </c>
      <c r="AY135" s="252" t="s">
        <v>149</v>
      </c>
    </row>
    <row r="136" s="15" customFormat="1">
      <c r="A136" s="15"/>
      <c r="B136" s="253"/>
      <c r="C136" s="254"/>
      <c r="D136" s="233" t="s">
        <v>160</v>
      </c>
      <c r="E136" s="255" t="s">
        <v>19</v>
      </c>
      <c r="F136" s="256" t="s">
        <v>164</v>
      </c>
      <c r="G136" s="254"/>
      <c r="H136" s="257">
        <v>2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160</v>
      </c>
      <c r="AU136" s="263" t="s">
        <v>82</v>
      </c>
      <c r="AV136" s="15" t="s">
        <v>156</v>
      </c>
      <c r="AW136" s="15" t="s">
        <v>35</v>
      </c>
      <c r="AX136" s="15" t="s">
        <v>80</v>
      </c>
      <c r="AY136" s="263" t="s">
        <v>149</v>
      </c>
    </row>
    <row r="137" s="2" customFormat="1" ht="24.15" customHeight="1">
      <c r="A137" s="39"/>
      <c r="B137" s="40"/>
      <c r="C137" s="213" t="s">
        <v>211</v>
      </c>
      <c r="D137" s="213" t="s">
        <v>151</v>
      </c>
      <c r="E137" s="214" t="s">
        <v>423</v>
      </c>
      <c r="F137" s="215" t="s">
        <v>424</v>
      </c>
      <c r="G137" s="216" t="s">
        <v>181</v>
      </c>
      <c r="H137" s="217">
        <v>60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44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82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156</v>
      </c>
      <c r="BM137" s="224" t="s">
        <v>425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426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82</v>
      </c>
    </row>
    <row r="139" s="13" customFormat="1">
      <c r="A139" s="13"/>
      <c r="B139" s="231"/>
      <c r="C139" s="232"/>
      <c r="D139" s="233" t="s">
        <v>160</v>
      </c>
      <c r="E139" s="234" t="s">
        <v>19</v>
      </c>
      <c r="F139" s="235" t="s">
        <v>184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160</v>
      </c>
      <c r="AU139" s="241" t="s">
        <v>82</v>
      </c>
      <c r="AV139" s="13" t="s">
        <v>80</v>
      </c>
      <c r="AW139" s="13" t="s">
        <v>35</v>
      </c>
      <c r="AX139" s="13" t="s">
        <v>73</v>
      </c>
      <c r="AY139" s="241" t="s">
        <v>149</v>
      </c>
    </row>
    <row r="140" s="13" customFormat="1">
      <c r="A140" s="13"/>
      <c r="B140" s="231"/>
      <c r="C140" s="232"/>
      <c r="D140" s="233" t="s">
        <v>160</v>
      </c>
      <c r="E140" s="234" t="s">
        <v>19</v>
      </c>
      <c r="F140" s="235" t="s">
        <v>405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160</v>
      </c>
      <c r="AU140" s="241" t="s">
        <v>82</v>
      </c>
      <c r="AV140" s="13" t="s">
        <v>80</v>
      </c>
      <c r="AW140" s="13" t="s">
        <v>35</v>
      </c>
      <c r="AX140" s="13" t="s">
        <v>73</v>
      </c>
      <c r="AY140" s="241" t="s">
        <v>149</v>
      </c>
    </row>
    <row r="141" s="14" customFormat="1">
      <c r="A141" s="14"/>
      <c r="B141" s="242"/>
      <c r="C141" s="243"/>
      <c r="D141" s="233" t="s">
        <v>160</v>
      </c>
      <c r="E141" s="244" t="s">
        <v>19</v>
      </c>
      <c r="F141" s="245" t="s">
        <v>427</v>
      </c>
      <c r="G141" s="243"/>
      <c r="H141" s="246">
        <v>60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160</v>
      </c>
      <c r="AU141" s="252" t="s">
        <v>82</v>
      </c>
      <c r="AV141" s="14" t="s">
        <v>82</v>
      </c>
      <c r="AW141" s="14" t="s">
        <v>35</v>
      </c>
      <c r="AX141" s="14" t="s">
        <v>73</v>
      </c>
      <c r="AY141" s="252" t="s">
        <v>149</v>
      </c>
    </row>
    <row r="142" s="15" customFormat="1">
      <c r="A142" s="15"/>
      <c r="B142" s="253"/>
      <c r="C142" s="254"/>
      <c r="D142" s="233" t="s">
        <v>160</v>
      </c>
      <c r="E142" s="255" t="s">
        <v>19</v>
      </c>
      <c r="F142" s="256" t="s">
        <v>164</v>
      </c>
      <c r="G142" s="254"/>
      <c r="H142" s="257">
        <v>60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160</v>
      </c>
      <c r="AU142" s="263" t="s">
        <v>82</v>
      </c>
      <c r="AV142" s="15" t="s">
        <v>156</v>
      </c>
      <c r="AW142" s="15" t="s">
        <v>35</v>
      </c>
      <c r="AX142" s="15" t="s">
        <v>80</v>
      </c>
      <c r="AY142" s="263" t="s">
        <v>149</v>
      </c>
    </row>
    <row r="143" s="2" customFormat="1" ht="16.5" customHeight="1">
      <c r="A143" s="39"/>
      <c r="B143" s="40"/>
      <c r="C143" s="213" t="s">
        <v>169</v>
      </c>
      <c r="D143" s="213" t="s">
        <v>151</v>
      </c>
      <c r="E143" s="214" t="s">
        <v>428</v>
      </c>
      <c r="F143" s="215" t="s">
        <v>429</v>
      </c>
      <c r="G143" s="216" t="s">
        <v>181</v>
      </c>
      <c r="H143" s="217">
        <v>2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44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82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80</v>
      </c>
      <c r="BK143" s="225">
        <f>ROUND(I143*H143,2)</f>
        <v>0</v>
      </c>
      <c r="BL143" s="18" t="s">
        <v>156</v>
      </c>
      <c r="BM143" s="224" t="s">
        <v>430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431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82</v>
      </c>
    </row>
    <row r="145" s="13" customFormat="1">
      <c r="A145" s="13"/>
      <c r="B145" s="231"/>
      <c r="C145" s="232"/>
      <c r="D145" s="233" t="s">
        <v>160</v>
      </c>
      <c r="E145" s="234" t="s">
        <v>19</v>
      </c>
      <c r="F145" s="235" t="s">
        <v>184</v>
      </c>
      <c r="G145" s="232"/>
      <c r="H145" s="234" t="s">
        <v>19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160</v>
      </c>
      <c r="AU145" s="241" t="s">
        <v>82</v>
      </c>
      <c r="AV145" s="13" t="s">
        <v>80</v>
      </c>
      <c r="AW145" s="13" t="s">
        <v>35</v>
      </c>
      <c r="AX145" s="13" t="s">
        <v>73</v>
      </c>
      <c r="AY145" s="241" t="s">
        <v>149</v>
      </c>
    </row>
    <row r="146" s="13" customFormat="1">
      <c r="A146" s="13"/>
      <c r="B146" s="231"/>
      <c r="C146" s="232"/>
      <c r="D146" s="233" t="s">
        <v>160</v>
      </c>
      <c r="E146" s="234" t="s">
        <v>19</v>
      </c>
      <c r="F146" s="235" t="s">
        <v>405</v>
      </c>
      <c r="G146" s="232"/>
      <c r="H146" s="234" t="s">
        <v>19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160</v>
      </c>
      <c r="AU146" s="241" t="s">
        <v>82</v>
      </c>
      <c r="AV146" s="13" t="s">
        <v>80</v>
      </c>
      <c r="AW146" s="13" t="s">
        <v>35</v>
      </c>
      <c r="AX146" s="13" t="s">
        <v>73</v>
      </c>
      <c r="AY146" s="241" t="s">
        <v>149</v>
      </c>
    </row>
    <row r="147" s="14" customFormat="1">
      <c r="A147" s="14"/>
      <c r="B147" s="242"/>
      <c r="C147" s="243"/>
      <c r="D147" s="233" t="s">
        <v>160</v>
      </c>
      <c r="E147" s="244" t="s">
        <v>19</v>
      </c>
      <c r="F147" s="245" t="s">
        <v>432</v>
      </c>
      <c r="G147" s="243"/>
      <c r="H147" s="246">
        <v>2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160</v>
      </c>
      <c r="AU147" s="252" t="s">
        <v>82</v>
      </c>
      <c r="AV147" s="14" t="s">
        <v>82</v>
      </c>
      <c r="AW147" s="14" t="s">
        <v>35</v>
      </c>
      <c r="AX147" s="14" t="s">
        <v>73</v>
      </c>
      <c r="AY147" s="252" t="s">
        <v>149</v>
      </c>
    </row>
    <row r="148" s="15" customFormat="1">
      <c r="A148" s="15"/>
      <c r="B148" s="253"/>
      <c r="C148" s="254"/>
      <c r="D148" s="233" t="s">
        <v>160</v>
      </c>
      <c r="E148" s="255" t="s">
        <v>19</v>
      </c>
      <c r="F148" s="256" t="s">
        <v>164</v>
      </c>
      <c r="G148" s="254"/>
      <c r="H148" s="257">
        <v>2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160</v>
      </c>
      <c r="AU148" s="263" t="s">
        <v>82</v>
      </c>
      <c r="AV148" s="15" t="s">
        <v>156</v>
      </c>
      <c r="AW148" s="15" t="s">
        <v>35</v>
      </c>
      <c r="AX148" s="15" t="s">
        <v>80</v>
      </c>
      <c r="AY148" s="263" t="s">
        <v>149</v>
      </c>
    </row>
    <row r="149" s="2" customFormat="1" ht="24.15" customHeight="1">
      <c r="A149" s="39"/>
      <c r="B149" s="40"/>
      <c r="C149" s="213" t="s">
        <v>223</v>
      </c>
      <c r="D149" s="213" t="s">
        <v>151</v>
      </c>
      <c r="E149" s="214" t="s">
        <v>433</v>
      </c>
      <c r="F149" s="215" t="s">
        <v>434</v>
      </c>
      <c r="G149" s="216" t="s">
        <v>181</v>
      </c>
      <c r="H149" s="217">
        <v>60</v>
      </c>
      <c r="I149" s="218"/>
      <c r="J149" s="219">
        <f>ROUND(I149*H149,2)</f>
        <v>0</v>
      </c>
      <c r="K149" s="215" t="s">
        <v>155</v>
      </c>
      <c r="L149" s="45"/>
      <c r="M149" s="220" t="s">
        <v>19</v>
      </c>
      <c r="N149" s="221" t="s">
        <v>44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156</v>
      </c>
      <c r="AT149" s="224" t="s">
        <v>151</v>
      </c>
      <c r="AU149" s="224" t="s">
        <v>82</v>
      </c>
      <c r="AY149" s="18" t="s">
        <v>149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80</v>
      </c>
      <c r="BK149" s="225">
        <f>ROUND(I149*H149,2)</f>
        <v>0</v>
      </c>
      <c r="BL149" s="18" t="s">
        <v>156</v>
      </c>
      <c r="BM149" s="224" t="s">
        <v>435</v>
      </c>
    </row>
    <row r="150" s="2" customFormat="1">
      <c r="A150" s="39"/>
      <c r="B150" s="40"/>
      <c r="C150" s="41"/>
      <c r="D150" s="226" t="s">
        <v>158</v>
      </c>
      <c r="E150" s="41"/>
      <c r="F150" s="227" t="s">
        <v>436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82</v>
      </c>
    </row>
    <row r="151" s="13" customFormat="1">
      <c r="A151" s="13"/>
      <c r="B151" s="231"/>
      <c r="C151" s="232"/>
      <c r="D151" s="233" t="s">
        <v>160</v>
      </c>
      <c r="E151" s="234" t="s">
        <v>19</v>
      </c>
      <c r="F151" s="235" t="s">
        <v>184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160</v>
      </c>
      <c r="AU151" s="241" t="s">
        <v>82</v>
      </c>
      <c r="AV151" s="13" t="s">
        <v>80</v>
      </c>
      <c r="AW151" s="13" t="s">
        <v>35</v>
      </c>
      <c r="AX151" s="13" t="s">
        <v>73</v>
      </c>
      <c r="AY151" s="241" t="s">
        <v>149</v>
      </c>
    </row>
    <row r="152" s="13" customFormat="1">
      <c r="A152" s="13"/>
      <c r="B152" s="231"/>
      <c r="C152" s="232"/>
      <c r="D152" s="233" t="s">
        <v>160</v>
      </c>
      <c r="E152" s="234" t="s">
        <v>19</v>
      </c>
      <c r="F152" s="235" t="s">
        <v>405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160</v>
      </c>
      <c r="AU152" s="241" t="s">
        <v>82</v>
      </c>
      <c r="AV152" s="13" t="s">
        <v>80</v>
      </c>
      <c r="AW152" s="13" t="s">
        <v>35</v>
      </c>
      <c r="AX152" s="13" t="s">
        <v>73</v>
      </c>
      <c r="AY152" s="241" t="s">
        <v>149</v>
      </c>
    </row>
    <row r="153" s="14" customFormat="1">
      <c r="A153" s="14"/>
      <c r="B153" s="242"/>
      <c r="C153" s="243"/>
      <c r="D153" s="233" t="s">
        <v>160</v>
      </c>
      <c r="E153" s="244" t="s">
        <v>19</v>
      </c>
      <c r="F153" s="245" t="s">
        <v>427</v>
      </c>
      <c r="G153" s="243"/>
      <c r="H153" s="246">
        <v>60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160</v>
      </c>
      <c r="AU153" s="252" t="s">
        <v>82</v>
      </c>
      <c r="AV153" s="14" t="s">
        <v>82</v>
      </c>
      <c r="AW153" s="14" t="s">
        <v>35</v>
      </c>
      <c r="AX153" s="14" t="s">
        <v>73</v>
      </c>
      <c r="AY153" s="252" t="s">
        <v>149</v>
      </c>
    </row>
    <row r="154" s="15" customFormat="1">
      <c r="A154" s="15"/>
      <c r="B154" s="253"/>
      <c r="C154" s="254"/>
      <c r="D154" s="233" t="s">
        <v>160</v>
      </c>
      <c r="E154" s="255" t="s">
        <v>19</v>
      </c>
      <c r="F154" s="256" t="s">
        <v>164</v>
      </c>
      <c r="G154" s="254"/>
      <c r="H154" s="257">
        <v>60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160</v>
      </c>
      <c r="AU154" s="263" t="s">
        <v>82</v>
      </c>
      <c r="AV154" s="15" t="s">
        <v>156</v>
      </c>
      <c r="AW154" s="15" t="s">
        <v>35</v>
      </c>
      <c r="AX154" s="15" t="s">
        <v>80</v>
      </c>
      <c r="AY154" s="263" t="s">
        <v>149</v>
      </c>
    </row>
    <row r="155" s="2" customFormat="1" ht="16.5" customHeight="1">
      <c r="A155" s="39"/>
      <c r="B155" s="40"/>
      <c r="C155" s="213" t="s">
        <v>230</v>
      </c>
      <c r="D155" s="213" t="s">
        <v>151</v>
      </c>
      <c r="E155" s="214" t="s">
        <v>172</v>
      </c>
      <c r="F155" s="215" t="s">
        <v>173</v>
      </c>
      <c r="G155" s="216" t="s">
        <v>174</v>
      </c>
      <c r="H155" s="217">
        <v>3.2370000000000001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44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2.3999999999999999</v>
      </c>
      <c r="T155" s="223">
        <f>S155*H155</f>
        <v>7.7687999999999997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82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156</v>
      </c>
      <c r="BM155" s="224" t="s">
        <v>175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176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82</v>
      </c>
    </row>
    <row r="157" s="13" customFormat="1">
      <c r="A157" s="13"/>
      <c r="B157" s="231"/>
      <c r="C157" s="232"/>
      <c r="D157" s="233" t="s">
        <v>160</v>
      </c>
      <c r="E157" s="234" t="s">
        <v>19</v>
      </c>
      <c r="F157" s="235" t="s">
        <v>161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160</v>
      </c>
      <c r="AU157" s="241" t="s">
        <v>82</v>
      </c>
      <c r="AV157" s="13" t="s">
        <v>80</v>
      </c>
      <c r="AW157" s="13" t="s">
        <v>35</v>
      </c>
      <c r="AX157" s="13" t="s">
        <v>73</v>
      </c>
      <c r="AY157" s="241" t="s">
        <v>149</v>
      </c>
    </row>
    <row r="158" s="13" customFormat="1">
      <c r="A158" s="13"/>
      <c r="B158" s="231"/>
      <c r="C158" s="232"/>
      <c r="D158" s="233" t="s">
        <v>160</v>
      </c>
      <c r="E158" s="234" t="s">
        <v>19</v>
      </c>
      <c r="F158" s="235" t="s">
        <v>437</v>
      </c>
      <c r="G158" s="232"/>
      <c r="H158" s="234" t="s">
        <v>19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160</v>
      </c>
      <c r="AU158" s="241" t="s">
        <v>82</v>
      </c>
      <c r="AV158" s="13" t="s">
        <v>80</v>
      </c>
      <c r="AW158" s="13" t="s">
        <v>35</v>
      </c>
      <c r="AX158" s="13" t="s">
        <v>73</v>
      </c>
      <c r="AY158" s="241" t="s">
        <v>149</v>
      </c>
    </row>
    <row r="159" s="14" customFormat="1">
      <c r="A159" s="14"/>
      <c r="B159" s="242"/>
      <c r="C159" s="243"/>
      <c r="D159" s="233" t="s">
        <v>160</v>
      </c>
      <c r="E159" s="244" t="s">
        <v>19</v>
      </c>
      <c r="F159" s="245" t="s">
        <v>438</v>
      </c>
      <c r="G159" s="243"/>
      <c r="H159" s="246">
        <v>3.2370000000000001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160</v>
      </c>
      <c r="AU159" s="252" t="s">
        <v>82</v>
      </c>
      <c r="AV159" s="14" t="s">
        <v>82</v>
      </c>
      <c r="AW159" s="14" t="s">
        <v>35</v>
      </c>
      <c r="AX159" s="14" t="s">
        <v>73</v>
      </c>
      <c r="AY159" s="252" t="s">
        <v>149</v>
      </c>
    </row>
    <row r="160" s="15" customFormat="1">
      <c r="A160" s="15"/>
      <c r="B160" s="253"/>
      <c r="C160" s="254"/>
      <c r="D160" s="233" t="s">
        <v>160</v>
      </c>
      <c r="E160" s="255" t="s">
        <v>19</v>
      </c>
      <c r="F160" s="256" t="s">
        <v>164</v>
      </c>
      <c r="G160" s="254"/>
      <c r="H160" s="257">
        <v>3.2370000000000001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160</v>
      </c>
      <c r="AU160" s="263" t="s">
        <v>82</v>
      </c>
      <c r="AV160" s="15" t="s">
        <v>156</v>
      </c>
      <c r="AW160" s="15" t="s">
        <v>35</v>
      </c>
      <c r="AX160" s="15" t="s">
        <v>80</v>
      </c>
      <c r="AY160" s="263" t="s">
        <v>149</v>
      </c>
    </row>
    <row r="161" s="2" customFormat="1" ht="21.75" customHeight="1">
      <c r="A161" s="39"/>
      <c r="B161" s="40"/>
      <c r="C161" s="213" t="s">
        <v>236</v>
      </c>
      <c r="D161" s="213" t="s">
        <v>151</v>
      </c>
      <c r="E161" s="214" t="s">
        <v>179</v>
      </c>
      <c r="F161" s="215" t="s">
        <v>180</v>
      </c>
      <c r="G161" s="216" t="s">
        <v>181</v>
      </c>
      <c r="H161" s="217">
        <v>17</v>
      </c>
      <c r="I161" s="218"/>
      <c r="J161" s="219">
        <f>ROUND(I161*H161,2)</f>
        <v>0</v>
      </c>
      <c r="K161" s="215" t="s">
        <v>155</v>
      </c>
      <c r="L161" s="45"/>
      <c r="M161" s="220" t="s">
        <v>19</v>
      </c>
      <c r="N161" s="221" t="s">
        <v>44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0.16500000000000001</v>
      </c>
      <c r="T161" s="223">
        <f>S161*H161</f>
        <v>2.8050000000000002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156</v>
      </c>
      <c r="AT161" s="224" t="s">
        <v>151</v>
      </c>
      <c r="AU161" s="224" t="s">
        <v>82</v>
      </c>
      <c r="AY161" s="18" t="s">
        <v>149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156</v>
      </c>
      <c r="BM161" s="224" t="s">
        <v>439</v>
      </c>
    </row>
    <row r="162" s="2" customFormat="1">
      <c r="A162" s="39"/>
      <c r="B162" s="40"/>
      <c r="C162" s="41"/>
      <c r="D162" s="226" t="s">
        <v>158</v>
      </c>
      <c r="E162" s="41"/>
      <c r="F162" s="227" t="s">
        <v>183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82</v>
      </c>
    </row>
    <row r="163" s="13" customFormat="1">
      <c r="A163" s="13"/>
      <c r="B163" s="231"/>
      <c r="C163" s="232"/>
      <c r="D163" s="233" t="s">
        <v>160</v>
      </c>
      <c r="E163" s="234" t="s">
        <v>19</v>
      </c>
      <c r="F163" s="235" t="s">
        <v>161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160</v>
      </c>
      <c r="AU163" s="241" t="s">
        <v>82</v>
      </c>
      <c r="AV163" s="13" t="s">
        <v>80</v>
      </c>
      <c r="AW163" s="13" t="s">
        <v>35</v>
      </c>
      <c r="AX163" s="13" t="s">
        <v>73</v>
      </c>
      <c r="AY163" s="241" t="s">
        <v>149</v>
      </c>
    </row>
    <row r="164" s="13" customFormat="1">
      <c r="A164" s="13"/>
      <c r="B164" s="231"/>
      <c r="C164" s="232"/>
      <c r="D164" s="233" t="s">
        <v>160</v>
      </c>
      <c r="E164" s="234" t="s">
        <v>19</v>
      </c>
      <c r="F164" s="235" t="s">
        <v>440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160</v>
      </c>
      <c r="AU164" s="241" t="s">
        <v>82</v>
      </c>
      <c r="AV164" s="13" t="s">
        <v>80</v>
      </c>
      <c r="AW164" s="13" t="s">
        <v>35</v>
      </c>
      <c r="AX164" s="13" t="s">
        <v>73</v>
      </c>
      <c r="AY164" s="241" t="s">
        <v>149</v>
      </c>
    </row>
    <row r="165" s="14" customFormat="1">
      <c r="A165" s="14"/>
      <c r="B165" s="242"/>
      <c r="C165" s="243"/>
      <c r="D165" s="233" t="s">
        <v>160</v>
      </c>
      <c r="E165" s="244" t="s">
        <v>19</v>
      </c>
      <c r="F165" s="245" t="s">
        <v>347</v>
      </c>
      <c r="G165" s="243"/>
      <c r="H165" s="246">
        <v>17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160</v>
      </c>
      <c r="AU165" s="252" t="s">
        <v>82</v>
      </c>
      <c r="AV165" s="14" t="s">
        <v>82</v>
      </c>
      <c r="AW165" s="14" t="s">
        <v>35</v>
      </c>
      <c r="AX165" s="14" t="s">
        <v>73</v>
      </c>
      <c r="AY165" s="252" t="s">
        <v>149</v>
      </c>
    </row>
    <row r="166" s="15" customFormat="1">
      <c r="A166" s="15"/>
      <c r="B166" s="253"/>
      <c r="C166" s="254"/>
      <c r="D166" s="233" t="s">
        <v>160</v>
      </c>
      <c r="E166" s="255" t="s">
        <v>19</v>
      </c>
      <c r="F166" s="256" t="s">
        <v>164</v>
      </c>
      <c r="G166" s="254"/>
      <c r="H166" s="257">
        <v>17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160</v>
      </c>
      <c r="AU166" s="263" t="s">
        <v>82</v>
      </c>
      <c r="AV166" s="15" t="s">
        <v>156</v>
      </c>
      <c r="AW166" s="15" t="s">
        <v>35</v>
      </c>
      <c r="AX166" s="15" t="s">
        <v>80</v>
      </c>
      <c r="AY166" s="263" t="s">
        <v>149</v>
      </c>
    </row>
    <row r="167" s="2" customFormat="1" ht="16.5" customHeight="1">
      <c r="A167" s="39"/>
      <c r="B167" s="40"/>
      <c r="C167" s="213" t="s">
        <v>242</v>
      </c>
      <c r="D167" s="213" t="s">
        <v>151</v>
      </c>
      <c r="E167" s="214" t="s">
        <v>194</v>
      </c>
      <c r="F167" s="215" t="s">
        <v>195</v>
      </c>
      <c r="G167" s="216" t="s">
        <v>154</v>
      </c>
      <c r="H167" s="217">
        <v>33.200000000000003</v>
      </c>
      <c r="I167" s="218"/>
      <c r="J167" s="219">
        <f>ROUND(I167*H167,2)</f>
        <v>0</v>
      </c>
      <c r="K167" s="215" t="s">
        <v>155</v>
      </c>
      <c r="L167" s="45"/>
      <c r="M167" s="220" t="s">
        <v>19</v>
      </c>
      <c r="N167" s="221" t="s">
        <v>44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0.0092499999999999995</v>
      </c>
      <c r="T167" s="223">
        <f>S167*H167</f>
        <v>0.30709999999999998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82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156</v>
      </c>
      <c r="BM167" s="224" t="s">
        <v>196</v>
      </c>
    </row>
    <row r="168" s="2" customFormat="1">
      <c r="A168" s="39"/>
      <c r="B168" s="40"/>
      <c r="C168" s="41"/>
      <c r="D168" s="226" t="s">
        <v>158</v>
      </c>
      <c r="E168" s="41"/>
      <c r="F168" s="227" t="s">
        <v>197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82</v>
      </c>
    </row>
    <row r="169" s="13" customFormat="1">
      <c r="A169" s="13"/>
      <c r="B169" s="231"/>
      <c r="C169" s="232"/>
      <c r="D169" s="233" t="s">
        <v>160</v>
      </c>
      <c r="E169" s="234" t="s">
        <v>19</v>
      </c>
      <c r="F169" s="235" t="s">
        <v>161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160</v>
      </c>
      <c r="AU169" s="241" t="s">
        <v>82</v>
      </c>
      <c r="AV169" s="13" t="s">
        <v>80</v>
      </c>
      <c r="AW169" s="13" t="s">
        <v>35</v>
      </c>
      <c r="AX169" s="13" t="s">
        <v>73</v>
      </c>
      <c r="AY169" s="241" t="s">
        <v>149</v>
      </c>
    </row>
    <row r="170" s="13" customFormat="1">
      <c r="A170" s="13"/>
      <c r="B170" s="231"/>
      <c r="C170" s="232"/>
      <c r="D170" s="233" t="s">
        <v>160</v>
      </c>
      <c r="E170" s="234" t="s">
        <v>19</v>
      </c>
      <c r="F170" s="235" t="s">
        <v>405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160</v>
      </c>
      <c r="AU170" s="241" t="s">
        <v>82</v>
      </c>
      <c r="AV170" s="13" t="s">
        <v>80</v>
      </c>
      <c r="AW170" s="13" t="s">
        <v>35</v>
      </c>
      <c r="AX170" s="13" t="s">
        <v>73</v>
      </c>
      <c r="AY170" s="241" t="s">
        <v>149</v>
      </c>
    </row>
    <row r="171" s="14" customFormat="1">
      <c r="A171" s="14"/>
      <c r="B171" s="242"/>
      <c r="C171" s="243"/>
      <c r="D171" s="233" t="s">
        <v>160</v>
      </c>
      <c r="E171" s="244" t="s">
        <v>19</v>
      </c>
      <c r="F171" s="245" t="s">
        <v>441</v>
      </c>
      <c r="G171" s="243"/>
      <c r="H171" s="246">
        <v>33.200000000000003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160</v>
      </c>
      <c r="AU171" s="252" t="s">
        <v>82</v>
      </c>
      <c r="AV171" s="14" t="s">
        <v>82</v>
      </c>
      <c r="AW171" s="14" t="s">
        <v>35</v>
      </c>
      <c r="AX171" s="14" t="s">
        <v>73</v>
      </c>
      <c r="AY171" s="252" t="s">
        <v>149</v>
      </c>
    </row>
    <row r="172" s="15" customFormat="1">
      <c r="A172" s="15"/>
      <c r="B172" s="253"/>
      <c r="C172" s="254"/>
      <c r="D172" s="233" t="s">
        <v>160</v>
      </c>
      <c r="E172" s="255" t="s">
        <v>19</v>
      </c>
      <c r="F172" s="256" t="s">
        <v>164</v>
      </c>
      <c r="G172" s="254"/>
      <c r="H172" s="257">
        <v>33.200000000000003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160</v>
      </c>
      <c r="AU172" s="263" t="s">
        <v>82</v>
      </c>
      <c r="AV172" s="15" t="s">
        <v>156</v>
      </c>
      <c r="AW172" s="15" t="s">
        <v>35</v>
      </c>
      <c r="AX172" s="15" t="s">
        <v>80</v>
      </c>
      <c r="AY172" s="263" t="s">
        <v>149</v>
      </c>
    </row>
    <row r="173" s="2" customFormat="1" ht="16.5" customHeight="1">
      <c r="A173" s="39"/>
      <c r="B173" s="40"/>
      <c r="C173" s="213" t="s">
        <v>250</v>
      </c>
      <c r="D173" s="213" t="s">
        <v>151</v>
      </c>
      <c r="E173" s="214" t="s">
        <v>442</v>
      </c>
      <c r="F173" s="215" t="s">
        <v>443</v>
      </c>
      <c r="G173" s="216" t="s">
        <v>181</v>
      </c>
      <c r="H173" s="217">
        <v>1</v>
      </c>
      <c r="I173" s="218"/>
      <c r="J173" s="219">
        <f>ROUND(I173*H173,2)</f>
        <v>0</v>
      </c>
      <c r="K173" s="215" t="s">
        <v>155</v>
      </c>
      <c r="L173" s="45"/>
      <c r="M173" s="220" t="s">
        <v>19</v>
      </c>
      <c r="N173" s="221" t="s">
        <v>44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0.20999999999999999</v>
      </c>
      <c r="T173" s="223">
        <f>S173*H173</f>
        <v>0.20999999999999999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156</v>
      </c>
      <c r="AT173" s="224" t="s">
        <v>151</v>
      </c>
      <c r="AU173" s="224" t="s">
        <v>82</v>
      </c>
      <c r="AY173" s="18" t="s">
        <v>149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156</v>
      </c>
      <c r="BM173" s="224" t="s">
        <v>444</v>
      </c>
    </row>
    <row r="174" s="2" customFormat="1">
      <c r="A174" s="39"/>
      <c r="B174" s="40"/>
      <c r="C174" s="41"/>
      <c r="D174" s="226" t="s">
        <v>158</v>
      </c>
      <c r="E174" s="41"/>
      <c r="F174" s="227" t="s">
        <v>445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82</v>
      </c>
    </row>
    <row r="175" s="13" customFormat="1">
      <c r="A175" s="13"/>
      <c r="B175" s="231"/>
      <c r="C175" s="232"/>
      <c r="D175" s="233" t="s">
        <v>160</v>
      </c>
      <c r="E175" s="234" t="s">
        <v>19</v>
      </c>
      <c r="F175" s="235" t="s">
        <v>446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160</v>
      </c>
      <c r="AU175" s="241" t="s">
        <v>82</v>
      </c>
      <c r="AV175" s="13" t="s">
        <v>80</v>
      </c>
      <c r="AW175" s="13" t="s">
        <v>35</v>
      </c>
      <c r="AX175" s="13" t="s">
        <v>73</v>
      </c>
      <c r="AY175" s="241" t="s">
        <v>149</v>
      </c>
    </row>
    <row r="176" s="13" customFormat="1">
      <c r="A176" s="13"/>
      <c r="B176" s="231"/>
      <c r="C176" s="232"/>
      <c r="D176" s="233" t="s">
        <v>160</v>
      </c>
      <c r="E176" s="234" t="s">
        <v>19</v>
      </c>
      <c r="F176" s="235" t="s">
        <v>405</v>
      </c>
      <c r="G176" s="232"/>
      <c r="H176" s="234" t="s">
        <v>19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160</v>
      </c>
      <c r="AU176" s="241" t="s">
        <v>82</v>
      </c>
      <c r="AV176" s="13" t="s">
        <v>80</v>
      </c>
      <c r="AW176" s="13" t="s">
        <v>35</v>
      </c>
      <c r="AX176" s="13" t="s">
        <v>73</v>
      </c>
      <c r="AY176" s="241" t="s">
        <v>149</v>
      </c>
    </row>
    <row r="177" s="14" customFormat="1">
      <c r="A177" s="14"/>
      <c r="B177" s="242"/>
      <c r="C177" s="243"/>
      <c r="D177" s="233" t="s">
        <v>160</v>
      </c>
      <c r="E177" s="244" t="s">
        <v>19</v>
      </c>
      <c r="F177" s="245" t="s">
        <v>80</v>
      </c>
      <c r="G177" s="243"/>
      <c r="H177" s="246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160</v>
      </c>
      <c r="AU177" s="252" t="s">
        <v>82</v>
      </c>
      <c r="AV177" s="14" t="s">
        <v>82</v>
      </c>
      <c r="AW177" s="14" t="s">
        <v>35</v>
      </c>
      <c r="AX177" s="14" t="s">
        <v>73</v>
      </c>
      <c r="AY177" s="252" t="s">
        <v>149</v>
      </c>
    </row>
    <row r="178" s="15" customFormat="1">
      <c r="A178" s="15"/>
      <c r="B178" s="253"/>
      <c r="C178" s="254"/>
      <c r="D178" s="233" t="s">
        <v>160</v>
      </c>
      <c r="E178" s="255" t="s">
        <v>19</v>
      </c>
      <c r="F178" s="256" t="s">
        <v>164</v>
      </c>
      <c r="G178" s="254"/>
      <c r="H178" s="257">
        <v>1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160</v>
      </c>
      <c r="AU178" s="263" t="s">
        <v>82</v>
      </c>
      <c r="AV178" s="15" t="s">
        <v>156</v>
      </c>
      <c r="AW178" s="15" t="s">
        <v>35</v>
      </c>
      <c r="AX178" s="15" t="s">
        <v>80</v>
      </c>
      <c r="AY178" s="263" t="s">
        <v>149</v>
      </c>
    </row>
    <row r="179" s="12" customFormat="1" ht="22.8" customHeight="1">
      <c r="A179" s="12"/>
      <c r="B179" s="197"/>
      <c r="C179" s="198"/>
      <c r="D179" s="199" t="s">
        <v>72</v>
      </c>
      <c r="E179" s="211" t="s">
        <v>216</v>
      </c>
      <c r="F179" s="211" t="s">
        <v>217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SUM(P180:P201)</f>
        <v>0</v>
      </c>
      <c r="Q179" s="205"/>
      <c r="R179" s="206">
        <f>SUM(R180:R201)</f>
        <v>0</v>
      </c>
      <c r="S179" s="205"/>
      <c r="T179" s="207">
        <f>SUM(T180:T201)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80</v>
      </c>
      <c r="AT179" s="209" t="s">
        <v>72</v>
      </c>
      <c r="AU179" s="209" t="s">
        <v>80</v>
      </c>
      <c r="AY179" s="208" t="s">
        <v>149</v>
      </c>
      <c r="BK179" s="210">
        <f>SUM(BK180:BK201)</f>
        <v>0</v>
      </c>
    </row>
    <row r="180" s="2" customFormat="1" ht="21.75" customHeight="1">
      <c r="A180" s="39"/>
      <c r="B180" s="40"/>
      <c r="C180" s="213" t="s">
        <v>8</v>
      </c>
      <c r="D180" s="213" t="s">
        <v>151</v>
      </c>
      <c r="E180" s="214" t="s">
        <v>218</v>
      </c>
      <c r="F180" s="215" t="s">
        <v>219</v>
      </c>
      <c r="G180" s="216" t="s">
        <v>220</v>
      </c>
      <c r="H180" s="217">
        <v>27.405000000000001</v>
      </c>
      <c r="I180" s="218"/>
      <c r="J180" s="219">
        <f>ROUND(I180*H180,2)</f>
        <v>0</v>
      </c>
      <c r="K180" s="215" t="s">
        <v>155</v>
      </c>
      <c r="L180" s="45"/>
      <c r="M180" s="220" t="s">
        <v>19</v>
      </c>
      <c r="N180" s="221" t="s">
        <v>44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156</v>
      </c>
      <c r="AT180" s="224" t="s">
        <v>151</v>
      </c>
      <c r="AU180" s="224" t="s">
        <v>82</v>
      </c>
      <c r="AY180" s="18" t="s">
        <v>149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80</v>
      </c>
      <c r="BK180" s="225">
        <f>ROUND(I180*H180,2)</f>
        <v>0</v>
      </c>
      <c r="BL180" s="18" t="s">
        <v>156</v>
      </c>
      <c r="BM180" s="224" t="s">
        <v>221</v>
      </c>
    </row>
    <row r="181" s="2" customFormat="1">
      <c r="A181" s="39"/>
      <c r="B181" s="40"/>
      <c r="C181" s="41"/>
      <c r="D181" s="226" t="s">
        <v>158</v>
      </c>
      <c r="E181" s="41"/>
      <c r="F181" s="227" t="s">
        <v>222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158</v>
      </c>
      <c r="AU181" s="18" t="s">
        <v>82</v>
      </c>
    </row>
    <row r="182" s="13" customFormat="1">
      <c r="A182" s="13"/>
      <c r="B182" s="231"/>
      <c r="C182" s="232"/>
      <c r="D182" s="233" t="s">
        <v>160</v>
      </c>
      <c r="E182" s="234" t="s">
        <v>19</v>
      </c>
      <c r="F182" s="235" t="s">
        <v>447</v>
      </c>
      <c r="G182" s="232"/>
      <c r="H182" s="234" t="s">
        <v>19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160</v>
      </c>
      <c r="AU182" s="241" t="s">
        <v>82</v>
      </c>
      <c r="AV182" s="13" t="s">
        <v>80</v>
      </c>
      <c r="AW182" s="13" t="s">
        <v>35</v>
      </c>
      <c r="AX182" s="13" t="s">
        <v>73</v>
      </c>
      <c r="AY182" s="241" t="s">
        <v>149</v>
      </c>
    </row>
    <row r="183" s="14" customFormat="1">
      <c r="A183" s="14"/>
      <c r="B183" s="242"/>
      <c r="C183" s="243"/>
      <c r="D183" s="233" t="s">
        <v>160</v>
      </c>
      <c r="E183" s="244" t="s">
        <v>19</v>
      </c>
      <c r="F183" s="245" t="s">
        <v>448</v>
      </c>
      <c r="G183" s="243"/>
      <c r="H183" s="246">
        <v>27.405000000000001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160</v>
      </c>
      <c r="AU183" s="252" t="s">
        <v>82</v>
      </c>
      <c r="AV183" s="14" t="s">
        <v>82</v>
      </c>
      <c r="AW183" s="14" t="s">
        <v>35</v>
      </c>
      <c r="AX183" s="14" t="s">
        <v>73</v>
      </c>
      <c r="AY183" s="252" t="s">
        <v>149</v>
      </c>
    </row>
    <row r="184" s="15" customFormat="1">
      <c r="A184" s="15"/>
      <c r="B184" s="253"/>
      <c r="C184" s="254"/>
      <c r="D184" s="233" t="s">
        <v>160</v>
      </c>
      <c r="E184" s="255" t="s">
        <v>19</v>
      </c>
      <c r="F184" s="256" t="s">
        <v>164</v>
      </c>
      <c r="G184" s="254"/>
      <c r="H184" s="257">
        <v>27.405000000000001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160</v>
      </c>
      <c r="AU184" s="263" t="s">
        <v>82</v>
      </c>
      <c r="AV184" s="15" t="s">
        <v>156</v>
      </c>
      <c r="AW184" s="15" t="s">
        <v>35</v>
      </c>
      <c r="AX184" s="15" t="s">
        <v>80</v>
      </c>
      <c r="AY184" s="263" t="s">
        <v>149</v>
      </c>
    </row>
    <row r="185" s="2" customFormat="1" ht="24.15" customHeight="1">
      <c r="A185" s="39"/>
      <c r="B185" s="40"/>
      <c r="C185" s="213" t="s">
        <v>264</v>
      </c>
      <c r="D185" s="213" t="s">
        <v>151</v>
      </c>
      <c r="E185" s="214" t="s">
        <v>224</v>
      </c>
      <c r="F185" s="215" t="s">
        <v>225</v>
      </c>
      <c r="G185" s="216" t="s">
        <v>220</v>
      </c>
      <c r="H185" s="217">
        <v>383.67000000000002</v>
      </c>
      <c r="I185" s="218"/>
      <c r="J185" s="219">
        <f>ROUND(I185*H185,2)</f>
        <v>0</v>
      </c>
      <c r="K185" s="215" t="s">
        <v>155</v>
      </c>
      <c r="L185" s="45"/>
      <c r="M185" s="220" t="s">
        <v>19</v>
      </c>
      <c r="N185" s="221" t="s">
        <v>44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156</v>
      </c>
      <c r="AT185" s="224" t="s">
        <v>151</v>
      </c>
      <c r="AU185" s="224" t="s">
        <v>82</v>
      </c>
      <c r="AY185" s="18" t="s">
        <v>149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156</v>
      </c>
      <c r="BM185" s="224" t="s">
        <v>226</v>
      </c>
    </row>
    <row r="186" s="2" customFormat="1">
      <c r="A186" s="39"/>
      <c r="B186" s="40"/>
      <c r="C186" s="41"/>
      <c r="D186" s="226" t="s">
        <v>158</v>
      </c>
      <c r="E186" s="41"/>
      <c r="F186" s="227" t="s">
        <v>227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82</v>
      </c>
    </row>
    <row r="187" s="13" customFormat="1">
      <c r="A187" s="13"/>
      <c r="B187" s="231"/>
      <c r="C187" s="232"/>
      <c r="D187" s="233" t="s">
        <v>160</v>
      </c>
      <c r="E187" s="234" t="s">
        <v>19</v>
      </c>
      <c r="F187" s="235" t="s">
        <v>228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160</v>
      </c>
      <c r="AU187" s="241" t="s">
        <v>82</v>
      </c>
      <c r="AV187" s="13" t="s">
        <v>80</v>
      </c>
      <c r="AW187" s="13" t="s">
        <v>35</v>
      </c>
      <c r="AX187" s="13" t="s">
        <v>73</v>
      </c>
      <c r="AY187" s="241" t="s">
        <v>149</v>
      </c>
    </row>
    <row r="188" s="14" customFormat="1">
      <c r="A188" s="14"/>
      <c r="B188" s="242"/>
      <c r="C188" s="243"/>
      <c r="D188" s="233" t="s">
        <v>160</v>
      </c>
      <c r="E188" s="244" t="s">
        <v>19</v>
      </c>
      <c r="F188" s="245" t="s">
        <v>449</v>
      </c>
      <c r="G188" s="243"/>
      <c r="H188" s="246">
        <v>383.67000000000002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160</v>
      </c>
      <c r="AU188" s="252" t="s">
        <v>82</v>
      </c>
      <c r="AV188" s="14" t="s">
        <v>82</v>
      </c>
      <c r="AW188" s="14" t="s">
        <v>35</v>
      </c>
      <c r="AX188" s="14" t="s">
        <v>73</v>
      </c>
      <c r="AY188" s="252" t="s">
        <v>149</v>
      </c>
    </row>
    <row r="189" s="15" customFormat="1">
      <c r="A189" s="15"/>
      <c r="B189" s="253"/>
      <c r="C189" s="254"/>
      <c r="D189" s="233" t="s">
        <v>160</v>
      </c>
      <c r="E189" s="255" t="s">
        <v>19</v>
      </c>
      <c r="F189" s="256" t="s">
        <v>164</v>
      </c>
      <c r="G189" s="254"/>
      <c r="H189" s="257">
        <v>383.67000000000002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160</v>
      </c>
      <c r="AU189" s="263" t="s">
        <v>82</v>
      </c>
      <c r="AV189" s="15" t="s">
        <v>156</v>
      </c>
      <c r="AW189" s="15" t="s">
        <v>35</v>
      </c>
      <c r="AX189" s="15" t="s">
        <v>80</v>
      </c>
      <c r="AY189" s="263" t="s">
        <v>149</v>
      </c>
    </row>
    <row r="190" s="2" customFormat="1" ht="24.15" customHeight="1">
      <c r="A190" s="39"/>
      <c r="B190" s="40"/>
      <c r="C190" s="213" t="s">
        <v>347</v>
      </c>
      <c r="D190" s="213" t="s">
        <v>151</v>
      </c>
      <c r="E190" s="214" t="s">
        <v>237</v>
      </c>
      <c r="F190" s="215" t="s">
        <v>238</v>
      </c>
      <c r="G190" s="216" t="s">
        <v>220</v>
      </c>
      <c r="H190" s="217">
        <v>10.574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44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82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80</v>
      </c>
      <c r="BK190" s="225">
        <f>ROUND(I190*H190,2)</f>
        <v>0</v>
      </c>
      <c r="BL190" s="18" t="s">
        <v>156</v>
      </c>
      <c r="BM190" s="224" t="s">
        <v>239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240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82</v>
      </c>
    </row>
    <row r="192" s="14" customFormat="1">
      <c r="A192" s="14"/>
      <c r="B192" s="242"/>
      <c r="C192" s="243"/>
      <c r="D192" s="233" t="s">
        <v>160</v>
      </c>
      <c r="E192" s="244" t="s">
        <v>19</v>
      </c>
      <c r="F192" s="245" t="s">
        <v>450</v>
      </c>
      <c r="G192" s="243"/>
      <c r="H192" s="246">
        <v>10.574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160</v>
      </c>
      <c r="AU192" s="252" t="s">
        <v>82</v>
      </c>
      <c r="AV192" s="14" t="s">
        <v>82</v>
      </c>
      <c r="AW192" s="14" t="s">
        <v>35</v>
      </c>
      <c r="AX192" s="14" t="s">
        <v>73</v>
      </c>
      <c r="AY192" s="252" t="s">
        <v>149</v>
      </c>
    </row>
    <row r="193" s="15" customFormat="1">
      <c r="A193" s="15"/>
      <c r="B193" s="253"/>
      <c r="C193" s="254"/>
      <c r="D193" s="233" t="s">
        <v>160</v>
      </c>
      <c r="E193" s="255" t="s">
        <v>19</v>
      </c>
      <c r="F193" s="256" t="s">
        <v>164</v>
      </c>
      <c r="G193" s="254"/>
      <c r="H193" s="257">
        <v>10.574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160</v>
      </c>
      <c r="AU193" s="263" t="s">
        <v>82</v>
      </c>
      <c r="AV193" s="15" t="s">
        <v>156</v>
      </c>
      <c r="AW193" s="15" t="s">
        <v>35</v>
      </c>
      <c r="AX193" s="15" t="s">
        <v>80</v>
      </c>
      <c r="AY193" s="263" t="s">
        <v>149</v>
      </c>
    </row>
    <row r="194" s="2" customFormat="1" ht="24.15" customHeight="1">
      <c r="A194" s="39"/>
      <c r="B194" s="40"/>
      <c r="C194" s="213" t="s">
        <v>192</v>
      </c>
      <c r="D194" s="213" t="s">
        <v>151</v>
      </c>
      <c r="E194" s="214" t="s">
        <v>243</v>
      </c>
      <c r="F194" s="215" t="s">
        <v>244</v>
      </c>
      <c r="G194" s="216" t="s">
        <v>220</v>
      </c>
      <c r="H194" s="217">
        <v>0.51700000000000002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44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82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80</v>
      </c>
      <c r="BK194" s="225">
        <f>ROUND(I194*H194,2)</f>
        <v>0</v>
      </c>
      <c r="BL194" s="18" t="s">
        <v>156</v>
      </c>
      <c r="BM194" s="224" t="s">
        <v>451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246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82</v>
      </c>
    </row>
    <row r="196" s="14" customFormat="1">
      <c r="A196" s="14"/>
      <c r="B196" s="242"/>
      <c r="C196" s="243"/>
      <c r="D196" s="233" t="s">
        <v>160</v>
      </c>
      <c r="E196" s="244" t="s">
        <v>19</v>
      </c>
      <c r="F196" s="245" t="s">
        <v>452</v>
      </c>
      <c r="G196" s="243"/>
      <c r="H196" s="246">
        <v>0.51700000000000002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160</v>
      </c>
      <c r="AU196" s="252" t="s">
        <v>82</v>
      </c>
      <c r="AV196" s="14" t="s">
        <v>82</v>
      </c>
      <c r="AW196" s="14" t="s">
        <v>35</v>
      </c>
      <c r="AX196" s="14" t="s">
        <v>73</v>
      </c>
      <c r="AY196" s="252" t="s">
        <v>149</v>
      </c>
    </row>
    <row r="197" s="15" customFormat="1">
      <c r="A197" s="15"/>
      <c r="B197" s="253"/>
      <c r="C197" s="254"/>
      <c r="D197" s="233" t="s">
        <v>160</v>
      </c>
      <c r="E197" s="255" t="s">
        <v>19</v>
      </c>
      <c r="F197" s="256" t="s">
        <v>164</v>
      </c>
      <c r="G197" s="254"/>
      <c r="H197" s="257">
        <v>0.51700000000000002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160</v>
      </c>
      <c r="AU197" s="263" t="s">
        <v>82</v>
      </c>
      <c r="AV197" s="15" t="s">
        <v>156</v>
      </c>
      <c r="AW197" s="15" t="s">
        <v>35</v>
      </c>
      <c r="AX197" s="15" t="s">
        <v>80</v>
      </c>
      <c r="AY197" s="263" t="s">
        <v>149</v>
      </c>
    </row>
    <row r="198" s="2" customFormat="1" ht="24.15" customHeight="1">
      <c r="A198" s="39"/>
      <c r="B198" s="40"/>
      <c r="C198" s="213" t="s">
        <v>284</v>
      </c>
      <c r="D198" s="213" t="s">
        <v>151</v>
      </c>
      <c r="E198" s="214" t="s">
        <v>453</v>
      </c>
      <c r="F198" s="215" t="s">
        <v>454</v>
      </c>
      <c r="G198" s="216" t="s">
        <v>220</v>
      </c>
      <c r="H198" s="217">
        <v>16.312999999999999</v>
      </c>
      <c r="I198" s="218"/>
      <c r="J198" s="219">
        <f>ROUND(I198*H198,2)</f>
        <v>0</v>
      </c>
      <c r="K198" s="215" t="s">
        <v>155</v>
      </c>
      <c r="L198" s="45"/>
      <c r="M198" s="220" t="s">
        <v>19</v>
      </c>
      <c r="N198" s="221" t="s">
        <v>44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156</v>
      </c>
      <c r="AT198" s="224" t="s">
        <v>151</v>
      </c>
      <c r="AU198" s="224" t="s">
        <v>82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156</v>
      </c>
      <c r="BM198" s="224" t="s">
        <v>455</v>
      </c>
    </row>
    <row r="199" s="2" customFormat="1">
      <c r="A199" s="39"/>
      <c r="B199" s="40"/>
      <c r="C199" s="41"/>
      <c r="D199" s="226" t="s">
        <v>158</v>
      </c>
      <c r="E199" s="41"/>
      <c r="F199" s="227" t="s">
        <v>456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158</v>
      </c>
      <c r="AU199" s="18" t="s">
        <v>82</v>
      </c>
    </row>
    <row r="200" s="14" customFormat="1">
      <c r="A200" s="14"/>
      <c r="B200" s="242"/>
      <c r="C200" s="243"/>
      <c r="D200" s="233" t="s">
        <v>160</v>
      </c>
      <c r="E200" s="244" t="s">
        <v>19</v>
      </c>
      <c r="F200" s="245" t="s">
        <v>457</v>
      </c>
      <c r="G200" s="243"/>
      <c r="H200" s="246">
        <v>16.312999999999999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160</v>
      </c>
      <c r="AU200" s="252" t="s">
        <v>82</v>
      </c>
      <c r="AV200" s="14" t="s">
        <v>82</v>
      </c>
      <c r="AW200" s="14" t="s">
        <v>35</v>
      </c>
      <c r="AX200" s="14" t="s">
        <v>73</v>
      </c>
      <c r="AY200" s="252" t="s">
        <v>149</v>
      </c>
    </row>
    <row r="201" s="15" customFormat="1">
      <c r="A201" s="15"/>
      <c r="B201" s="253"/>
      <c r="C201" s="254"/>
      <c r="D201" s="233" t="s">
        <v>160</v>
      </c>
      <c r="E201" s="255" t="s">
        <v>19</v>
      </c>
      <c r="F201" s="256" t="s">
        <v>164</v>
      </c>
      <c r="G201" s="254"/>
      <c r="H201" s="257">
        <v>16.312999999999999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160</v>
      </c>
      <c r="AU201" s="263" t="s">
        <v>82</v>
      </c>
      <c r="AV201" s="15" t="s">
        <v>156</v>
      </c>
      <c r="AW201" s="15" t="s">
        <v>35</v>
      </c>
      <c r="AX201" s="15" t="s">
        <v>80</v>
      </c>
      <c r="AY201" s="263" t="s">
        <v>149</v>
      </c>
    </row>
    <row r="202" s="12" customFormat="1" ht="22.8" customHeight="1">
      <c r="A202" s="12"/>
      <c r="B202" s="197"/>
      <c r="C202" s="198"/>
      <c r="D202" s="199" t="s">
        <v>72</v>
      </c>
      <c r="E202" s="211" t="s">
        <v>248</v>
      </c>
      <c r="F202" s="211" t="s">
        <v>249</v>
      </c>
      <c r="G202" s="198"/>
      <c r="H202" s="198"/>
      <c r="I202" s="201"/>
      <c r="J202" s="212">
        <f>BK202</f>
        <v>0</v>
      </c>
      <c r="K202" s="198"/>
      <c r="L202" s="203"/>
      <c r="M202" s="204"/>
      <c r="N202" s="205"/>
      <c r="O202" s="205"/>
      <c r="P202" s="206">
        <f>SUM(P203:P204)</f>
        <v>0</v>
      </c>
      <c r="Q202" s="205"/>
      <c r="R202" s="206">
        <f>SUM(R203:R204)</f>
        <v>0</v>
      </c>
      <c r="S202" s="205"/>
      <c r="T202" s="207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8" t="s">
        <v>80</v>
      </c>
      <c r="AT202" s="209" t="s">
        <v>72</v>
      </c>
      <c r="AU202" s="209" t="s">
        <v>80</v>
      </c>
      <c r="AY202" s="208" t="s">
        <v>149</v>
      </c>
      <c r="BK202" s="210">
        <f>SUM(BK203:BK204)</f>
        <v>0</v>
      </c>
    </row>
    <row r="203" s="2" customFormat="1" ht="33" customHeight="1">
      <c r="A203" s="39"/>
      <c r="B203" s="40"/>
      <c r="C203" s="213" t="s">
        <v>357</v>
      </c>
      <c r="D203" s="213" t="s">
        <v>151</v>
      </c>
      <c r="E203" s="214" t="s">
        <v>251</v>
      </c>
      <c r="F203" s="215" t="s">
        <v>252</v>
      </c>
      <c r="G203" s="216" t="s">
        <v>220</v>
      </c>
      <c r="H203" s="217">
        <v>2.274</v>
      </c>
      <c r="I203" s="218"/>
      <c r="J203" s="219">
        <f>ROUND(I203*H203,2)</f>
        <v>0</v>
      </c>
      <c r="K203" s="215" t="s">
        <v>155</v>
      </c>
      <c r="L203" s="45"/>
      <c r="M203" s="220" t="s">
        <v>19</v>
      </c>
      <c r="N203" s="221" t="s">
        <v>44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156</v>
      </c>
      <c r="AT203" s="224" t="s">
        <v>151</v>
      </c>
      <c r="AU203" s="224" t="s">
        <v>82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80</v>
      </c>
      <c r="BK203" s="225">
        <f>ROUND(I203*H203,2)</f>
        <v>0</v>
      </c>
      <c r="BL203" s="18" t="s">
        <v>156</v>
      </c>
      <c r="BM203" s="224" t="s">
        <v>253</v>
      </c>
    </row>
    <row r="204" s="2" customFormat="1">
      <c r="A204" s="39"/>
      <c r="B204" s="40"/>
      <c r="C204" s="41"/>
      <c r="D204" s="226" t="s">
        <v>158</v>
      </c>
      <c r="E204" s="41"/>
      <c r="F204" s="227" t="s">
        <v>254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82</v>
      </c>
    </row>
    <row r="205" s="12" customFormat="1" ht="25.92" customHeight="1">
      <c r="A205" s="12"/>
      <c r="B205" s="197"/>
      <c r="C205" s="198"/>
      <c r="D205" s="199" t="s">
        <v>72</v>
      </c>
      <c r="E205" s="200" t="s">
        <v>255</v>
      </c>
      <c r="F205" s="200" t="s">
        <v>256</v>
      </c>
      <c r="G205" s="198"/>
      <c r="H205" s="198"/>
      <c r="I205" s="201"/>
      <c r="J205" s="202">
        <f>BK205</f>
        <v>0</v>
      </c>
      <c r="K205" s="198"/>
      <c r="L205" s="203"/>
      <c r="M205" s="204"/>
      <c r="N205" s="205"/>
      <c r="O205" s="205"/>
      <c r="P205" s="206">
        <f>SUM(P206:P208)</f>
        <v>0</v>
      </c>
      <c r="Q205" s="205"/>
      <c r="R205" s="206">
        <f>SUM(R206:R208)</f>
        <v>0</v>
      </c>
      <c r="S205" s="205"/>
      <c r="T205" s="207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156</v>
      </c>
      <c r="AT205" s="209" t="s">
        <v>72</v>
      </c>
      <c r="AU205" s="209" t="s">
        <v>73</v>
      </c>
      <c r="AY205" s="208" t="s">
        <v>149</v>
      </c>
      <c r="BK205" s="210">
        <f>SUM(BK206:BK208)</f>
        <v>0</v>
      </c>
    </row>
    <row r="206" s="2" customFormat="1" ht="16.5" customHeight="1">
      <c r="A206" s="39"/>
      <c r="B206" s="40"/>
      <c r="C206" s="213" t="s">
        <v>7</v>
      </c>
      <c r="D206" s="213" t="s">
        <v>151</v>
      </c>
      <c r="E206" s="214" t="s">
        <v>257</v>
      </c>
      <c r="F206" s="215" t="s">
        <v>258</v>
      </c>
      <c r="G206" s="216" t="s">
        <v>259</v>
      </c>
      <c r="H206" s="217">
        <v>1</v>
      </c>
      <c r="I206" s="218"/>
      <c r="J206" s="219">
        <f>ROUND(I206*H206,2)</f>
        <v>0</v>
      </c>
      <c r="K206" s="215" t="s">
        <v>19</v>
      </c>
      <c r="L206" s="45"/>
      <c r="M206" s="220" t="s">
        <v>19</v>
      </c>
      <c r="N206" s="221" t="s">
        <v>44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260</v>
      </c>
      <c r="AT206" s="224" t="s">
        <v>151</v>
      </c>
      <c r="AU206" s="224" t="s">
        <v>80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260</v>
      </c>
      <c r="BM206" s="224" t="s">
        <v>261</v>
      </c>
    </row>
    <row r="207" s="14" customFormat="1">
      <c r="A207" s="14"/>
      <c r="B207" s="242"/>
      <c r="C207" s="243"/>
      <c r="D207" s="233" t="s">
        <v>160</v>
      </c>
      <c r="E207" s="244" t="s">
        <v>19</v>
      </c>
      <c r="F207" s="245" t="s">
        <v>80</v>
      </c>
      <c r="G207" s="243"/>
      <c r="H207" s="246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160</v>
      </c>
      <c r="AU207" s="252" t="s">
        <v>80</v>
      </c>
      <c r="AV207" s="14" t="s">
        <v>82</v>
      </c>
      <c r="AW207" s="14" t="s">
        <v>35</v>
      </c>
      <c r="AX207" s="14" t="s">
        <v>73</v>
      </c>
      <c r="AY207" s="252" t="s">
        <v>149</v>
      </c>
    </row>
    <row r="208" s="15" customFormat="1">
      <c r="A208" s="15"/>
      <c r="B208" s="253"/>
      <c r="C208" s="254"/>
      <c r="D208" s="233" t="s">
        <v>160</v>
      </c>
      <c r="E208" s="255" t="s">
        <v>19</v>
      </c>
      <c r="F208" s="256" t="s">
        <v>164</v>
      </c>
      <c r="G208" s="254"/>
      <c r="H208" s="257">
        <v>1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160</v>
      </c>
      <c r="AU208" s="263" t="s">
        <v>80</v>
      </c>
      <c r="AV208" s="15" t="s">
        <v>156</v>
      </c>
      <c r="AW208" s="15" t="s">
        <v>35</v>
      </c>
      <c r="AX208" s="15" t="s">
        <v>80</v>
      </c>
      <c r="AY208" s="263" t="s">
        <v>149</v>
      </c>
    </row>
    <row r="209" s="12" customFormat="1" ht="25.92" customHeight="1">
      <c r="A209" s="12"/>
      <c r="B209" s="197"/>
      <c r="C209" s="198"/>
      <c r="D209" s="199" t="s">
        <v>72</v>
      </c>
      <c r="E209" s="200" t="s">
        <v>262</v>
      </c>
      <c r="F209" s="200" t="s">
        <v>263</v>
      </c>
      <c r="G209" s="198"/>
      <c r="H209" s="198"/>
      <c r="I209" s="201"/>
      <c r="J209" s="202">
        <f>BK209</f>
        <v>0</v>
      </c>
      <c r="K209" s="198"/>
      <c r="L209" s="203"/>
      <c r="M209" s="204"/>
      <c r="N209" s="205"/>
      <c r="O209" s="205"/>
      <c r="P209" s="206">
        <f>P210</f>
        <v>0</v>
      </c>
      <c r="Q209" s="205"/>
      <c r="R209" s="206">
        <f>R210</f>
        <v>0</v>
      </c>
      <c r="S209" s="205"/>
      <c r="T209" s="207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8" t="s">
        <v>186</v>
      </c>
      <c r="AT209" s="209" t="s">
        <v>72</v>
      </c>
      <c r="AU209" s="209" t="s">
        <v>73</v>
      </c>
      <c r="AY209" s="208" t="s">
        <v>149</v>
      </c>
      <c r="BK209" s="210">
        <f>BK210</f>
        <v>0</v>
      </c>
    </row>
    <row r="210" s="2" customFormat="1" ht="16.5" customHeight="1">
      <c r="A210" s="39"/>
      <c r="B210" s="40"/>
      <c r="C210" s="213" t="s">
        <v>361</v>
      </c>
      <c r="D210" s="213" t="s">
        <v>151</v>
      </c>
      <c r="E210" s="214" t="s">
        <v>265</v>
      </c>
      <c r="F210" s="215" t="s">
        <v>266</v>
      </c>
      <c r="G210" s="216" t="s">
        <v>267</v>
      </c>
      <c r="H210" s="264"/>
      <c r="I210" s="218"/>
      <c r="J210" s="219">
        <f>ROUND(I210*H210,2)</f>
        <v>0</v>
      </c>
      <c r="K210" s="215" t="s">
        <v>19</v>
      </c>
      <c r="L210" s="45"/>
      <c r="M210" s="265" t="s">
        <v>19</v>
      </c>
      <c r="N210" s="266" t="s">
        <v>44</v>
      </c>
      <c r="O210" s="267"/>
      <c r="P210" s="268">
        <f>O210*H210</f>
        <v>0</v>
      </c>
      <c r="Q210" s="268">
        <v>0</v>
      </c>
      <c r="R210" s="268">
        <f>Q210*H210</f>
        <v>0</v>
      </c>
      <c r="S210" s="268">
        <v>0</v>
      </c>
      <c r="T210" s="26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156</v>
      </c>
      <c r="AT210" s="224" t="s">
        <v>151</v>
      </c>
      <c r="AU210" s="224" t="s">
        <v>80</v>
      </c>
      <c r="AY210" s="18" t="s">
        <v>149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80</v>
      </c>
      <c r="BK210" s="225">
        <f>ROUND(I210*H210,2)</f>
        <v>0</v>
      </c>
      <c r="BL210" s="18" t="s">
        <v>156</v>
      </c>
      <c r="BM210" s="224" t="s">
        <v>268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KFcPF3nvv6/ZCFjfsXjGtwcWMQ1XRCbkxaR/uf8tyQ3EYFigsJIt/67xJAPLxArzuouBlI/Q2WqiUQ54s9XuzA==" hashValue="TFKPctOqIOPOI0CGPywwNIrSkRnXv7tMtcrCqYiTpX3FFv+cIfX3haYx2aOpUygTVBKTELB7L9J8lmd8CMzPhg==" algorithmName="SHA-512" password="CC35"/>
  <autoFilter ref="C91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1211101"/>
    <hyperlink ref="F101" r:id="rId2" display="https://podminky.urs.cz/item/CS_URS_2023_02/113106123"/>
    <hyperlink ref="F107" r:id="rId3" display="https://podminky.urs.cz/item/CS_URS_2023_02/113107122"/>
    <hyperlink ref="F113" r:id="rId4" display="https://podminky.urs.cz/item/CS_URS_2023_02/119001422"/>
    <hyperlink ref="F119" r:id="rId5" display="https://podminky.urs.cz/item/CS_URS_2023_02/119003217"/>
    <hyperlink ref="F125" r:id="rId6" display="https://podminky.urs.cz/item/CS_URS_2023_02/119003218"/>
    <hyperlink ref="F132" r:id="rId7" display="https://podminky.urs.cz/item/CS_URS_2023_02/913111115"/>
    <hyperlink ref="F138" r:id="rId8" display="https://podminky.urs.cz/item/CS_URS_2023_02/913111215"/>
    <hyperlink ref="F144" r:id="rId9" display="https://podminky.urs.cz/item/CS_URS_2023_02/913321111"/>
    <hyperlink ref="F150" r:id="rId10" display="https://podminky.urs.cz/item/CS_URS_2023_02/913321211"/>
    <hyperlink ref="F156" r:id="rId11" display="https://podminky.urs.cz/item/CS_URS_2023_02/962052211"/>
    <hyperlink ref="F162" r:id="rId12" display="https://podminky.urs.cz/item/CS_URS_2023_02/966071711"/>
    <hyperlink ref="F168" r:id="rId13" display="https://podminky.urs.cz/item/CS_URS_2023_02/966072811"/>
    <hyperlink ref="F174" r:id="rId14" display="https://podminky.urs.cz/item/CS_URS_2023_02/966073811"/>
    <hyperlink ref="F181" r:id="rId15" display="https://podminky.urs.cz/item/CS_URS_2023_02/997013501"/>
    <hyperlink ref="F186" r:id="rId16" display="https://podminky.urs.cz/item/CS_URS_2023_02/997013509"/>
    <hyperlink ref="F191" r:id="rId17" display="https://podminky.urs.cz/item/CS_URS_2023_02/997013602"/>
    <hyperlink ref="F195" r:id="rId18" display="https://podminky.urs.cz/item/CS_URS_2023_02/997013631"/>
    <hyperlink ref="F199" r:id="rId19" display="https://podminky.urs.cz/item/CS_URS_2023_02/997221655"/>
    <hyperlink ref="F204" r:id="rId20" display="https://podminky.urs.cz/item/CS_URS_2023_02/998017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392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458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ROUND((SUM(BE95:BE317)),  2)</f>
        <v>0</v>
      </c>
      <c r="G35" s="39"/>
      <c r="H35" s="39"/>
      <c r="I35" s="158">
        <v>0.20999999999999999</v>
      </c>
      <c r="J35" s="157">
        <f>ROUND(((SUM(BE95:BE317))*I35),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ROUND((SUM(BF95:BF317)),  2)</f>
        <v>0</v>
      </c>
      <c r="G36" s="39"/>
      <c r="H36" s="39"/>
      <c r="I36" s="158">
        <v>0.14999999999999999</v>
      </c>
      <c r="J36" s="157">
        <f>ROUND(((SUM(BF95:BF317))*I36),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ROUND((SUM(BG95:BG317)),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ROUND((SUM(BH95:BH317)),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ROUND((SUM(BI95:BI317)),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392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022 - Architektonicko stavební řešení úsek B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459</v>
      </c>
      <c r="E66" s="183"/>
      <c r="F66" s="183"/>
      <c r="G66" s="183"/>
      <c r="H66" s="183"/>
      <c r="I66" s="183"/>
      <c r="J66" s="184">
        <f>J144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270</v>
      </c>
      <c r="E67" s="183"/>
      <c r="F67" s="183"/>
      <c r="G67" s="183"/>
      <c r="H67" s="183"/>
      <c r="I67" s="183"/>
      <c r="J67" s="184">
        <f>J185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460</v>
      </c>
      <c r="E68" s="183"/>
      <c r="F68" s="183"/>
      <c r="G68" s="183"/>
      <c r="H68" s="183"/>
      <c r="I68" s="183"/>
      <c r="J68" s="184">
        <f>J241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129</v>
      </c>
      <c r="E69" s="183"/>
      <c r="F69" s="183"/>
      <c r="G69" s="183"/>
      <c r="H69" s="183"/>
      <c r="I69" s="183"/>
      <c r="J69" s="184">
        <f>J254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J279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272</v>
      </c>
      <c r="E71" s="178"/>
      <c r="F71" s="178"/>
      <c r="G71" s="178"/>
      <c r="H71" s="178"/>
      <c r="I71" s="178"/>
      <c r="J71" s="179">
        <f>J282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1"/>
      <c r="C72" s="126"/>
      <c r="D72" s="182" t="s">
        <v>273</v>
      </c>
      <c r="E72" s="183"/>
      <c r="F72" s="183"/>
      <c r="G72" s="183"/>
      <c r="H72" s="183"/>
      <c r="I72" s="183"/>
      <c r="J72" s="184">
        <f>J283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5"/>
      <c r="C73" s="176"/>
      <c r="D73" s="177" t="s">
        <v>133</v>
      </c>
      <c r="E73" s="178"/>
      <c r="F73" s="178"/>
      <c r="G73" s="178"/>
      <c r="H73" s="178"/>
      <c r="I73" s="178"/>
      <c r="J73" s="179">
        <f>J316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134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Stavební úpravy oplocení ZUŠ Janáčkova,Frýdlant n.O.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119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392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121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022 - Architektonicko stavební řešení úsek B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 xml:space="preserve"> </v>
      </c>
      <c r="G89" s="41"/>
      <c r="H89" s="41"/>
      <c r="I89" s="33" t="s">
        <v>23</v>
      </c>
      <c r="J89" s="73" t="str">
        <f>IF(J14="","",J14)</f>
        <v>1. 9. 2023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E17</f>
        <v>ZUŠ Leoše Janáčka,Padlých hrdinů 292,Frýdlant n.O.</v>
      </c>
      <c r="G91" s="41"/>
      <c r="H91" s="41"/>
      <c r="I91" s="33" t="s">
        <v>32</v>
      </c>
      <c r="J91" s="37" t="str">
        <f>E23</f>
        <v>SWORTI, s.r.o.,Optátova 37,637 00 Brno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IF(E20="","",E20)</f>
        <v>Vyplň údaj</v>
      </c>
      <c r="G92" s="41"/>
      <c r="H92" s="41"/>
      <c r="I92" s="33" t="s">
        <v>36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135</v>
      </c>
      <c r="D94" s="189" t="s">
        <v>58</v>
      </c>
      <c r="E94" s="189" t="s">
        <v>54</v>
      </c>
      <c r="F94" s="189" t="s">
        <v>55</v>
      </c>
      <c r="G94" s="189" t="s">
        <v>136</v>
      </c>
      <c r="H94" s="189" t="s">
        <v>137</v>
      </c>
      <c r="I94" s="189" t="s">
        <v>138</v>
      </c>
      <c r="J94" s="189" t="s">
        <v>125</v>
      </c>
      <c r="K94" s="190" t="s">
        <v>139</v>
      </c>
      <c r="L94" s="191"/>
      <c r="M94" s="93" t="s">
        <v>19</v>
      </c>
      <c r="N94" s="94" t="s">
        <v>43</v>
      </c>
      <c r="O94" s="94" t="s">
        <v>140</v>
      </c>
      <c r="P94" s="94" t="s">
        <v>141</v>
      </c>
      <c r="Q94" s="94" t="s">
        <v>142</v>
      </c>
      <c r="R94" s="94" t="s">
        <v>143</v>
      </c>
      <c r="S94" s="94" t="s">
        <v>144</v>
      </c>
      <c r="T94" s="95" t="s">
        <v>145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146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P96+P282+P316</f>
        <v>0</v>
      </c>
      <c r="Q95" s="97"/>
      <c r="R95" s="194">
        <f>R96+R282+R316</f>
        <v>71.552429659999987</v>
      </c>
      <c r="S95" s="97"/>
      <c r="T95" s="195">
        <f>T96+T282+T316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72</v>
      </c>
      <c r="AU95" s="18" t="s">
        <v>126</v>
      </c>
      <c r="BK95" s="196">
        <f>BK96+BK282+BK316</f>
        <v>0</v>
      </c>
    </row>
    <row r="96" s="12" customFormat="1" ht="25.92" customHeight="1">
      <c r="A96" s="12"/>
      <c r="B96" s="197"/>
      <c r="C96" s="198"/>
      <c r="D96" s="199" t="s">
        <v>72</v>
      </c>
      <c r="E96" s="200" t="s">
        <v>147</v>
      </c>
      <c r="F96" s="200" t="s">
        <v>148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P97+P144+P185+P241+P254+P279</f>
        <v>0</v>
      </c>
      <c r="Q96" s="205"/>
      <c r="R96" s="206">
        <f>R97+R144+R185+R241+R254+R279</f>
        <v>71.395211059999994</v>
      </c>
      <c r="S96" s="205"/>
      <c r="T96" s="207">
        <f>T97+T144+T185+T241+T254+T279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80</v>
      </c>
      <c r="AT96" s="209" t="s">
        <v>72</v>
      </c>
      <c r="AU96" s="209" t="s">
        <v>73</v>
      </c>
      <c r="AY96" s="208" t="s">
        <v>149</v>
      </c>
      <c r="BK96" s="210">
        <f>BK97+BK144+BK185+BK241+BK254+BK279</f>
        <v>0</v>
      </c>
    </row>
    <row r="97" s="12" customFormat="1" ht="22.8" customHeight="1">
      <c r="A97" s="12"/>
      <c r="B97" s="197"/>
      <c r="C97" s="198"/>
      <c r="D97" s="199" t="s">
        <v>72</v>
      </c>
      <c r="E97" s="211" t="s">
        <v>80</v>
      </c>
      <c r="F97" s="211" t="s">
        <v>150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SUM(P98:P143)</f>
        <v>0</v>
      </c>
      <c r="Q97" s="205"/>
      <c r="R97" s="206">
        <f>SUM(R98:R143)</f>
        <v>0.0040499999999999998</v>
      </c>
      <c r="S97" s="205"/>
      <c r="T97" s="207">
        <f>SUM(T98:T143)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80</v>
      </c>
      <c r="AT97" s="209" t="s">
        <v>72</v>
      </c>
      <c r="AU97" s="209" t="s">
        <v>80</v>
      </c>
      <c r="AY97" s="208" t="s">
        <v>149</v>
      </c>
      <c r="BK97" s="210">
        <f>SUM(BK98:BK143)</f>
        <v>0</v>
      </c>
    </row>
    <row r="98" s="2" customFormat="1" ht="24.15" customHeight="1">
      <c r="A98" s="39"/>
      <c r="B98" s="40"/>
      <c r="C98" s="213" t="s">
        <v>80</v>
      </c>
      <c r="D98" s="213" t="s">
        <v>151</v>
      </c>
      <c r="E98" s="214" t="s">
        <v>152</v>
      </c>
      <c r="F98" s="215" t="s">
        <v>153</v>
      </c>
      <c r="G98" s="216" t="s">
        <v>154</v>
      </c>
      <c r="H98" s="217">
        <v>40.5</v>
      </c>
      <c r="I98" s="218"/>
      <c r="J98" s="219">
        <f>ROUND(I98*H98,2)</f>
        <v>0</v>
      </c>
      <c r="K98" s="215" t="s">
        <v>155</v>
      </c>
      <c r="L98" s="45"/>
      <c r="M98" s="220" t="s">
        <v>19</v>
      </c>
      <c r="N98" s="221" t="s">
        <v>44</v>
      </c>
      <c r="O98" s="85"/>
      <c r="P98" s="222">
        <f>O98*H98</f>
        <v>0</v>
      </c>
      <c r="Q98" s="222">
        <v>0.00010000000000000001</v>
      </c>
      <c r="R98" s="222">
        <f>Q98*H98</f>
        <v>0.0040499999999999998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156</v>
      </c>
      <c r="AT98" s="224" t="s">
        <v>151</v>
      </c>
      <c r="AU98" s="224" t="s">
        <v>82</v>
      </c>
      <c r="AY98" s="18" t="s">
        <v>149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80</v>
      </c>
      <c r="BK98" s="225">
        <f>ROUND(I98*H98,2)</f>
        <v>0</v>
      </c>
      <c r="BL98" s="18" t="s">
        <v>156</v>
      </c>
      <c r="BM98" s="224" t="s">
        <v>274</v>
      </c>
    </row>
    <row r="99" s="2" customFormat="1">
      <c r="A99" s="39"/>
      <c r="B99" s="40"/>
      <c r="C99" s="41"/>
      <c r="D99" s="226" t="s">
        <v>158</v>
      </c>
      <c r="E99" s="41"/>
      <c r="F99" s="227" t="s">
        <v>159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158</v>
      </c>
      <c r="AU99" s="18" t="s">
        <v>82</v>
      </c>
    </row>
    <row r="100" s="13" customFormat="1">
      <c r="A100" s="13"/>
      <c r="B100" s="231"/>
      <c r="C100" s="232"/>
      <c r="D100" s="233" t="s">
        <v>160</v>
      </c>
      <c r="E100" s="234" t="s">
        <v>19</v>
      </c>
      <c r="F100" s="235" t="s">
        <v>275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160</v>
      </c>
      <c r="AU100" s="241" t="s">
        <v>82</v>
      </c>
      <c r="AV100" s="13" t="s">
        <v>80</v>
      </c>
      <c r="AW100" s="13" t="s">
        <v>35</v>
      </c>
      <c r="AX100" s="13" t="s">
        <v>73</v>
      </c>
      <c r="AY100" s="241" t="s">
        <v>149</v>
      </c>
    </row>
    <row r="101" s="13" customFormat="1">
      <c r="A101" s="13"/>
      <c r="B101" s="231"/>
      <c r="C101" s="232"/>
      <c r="D101" s="233" t="s">
        <v>160</v>
      </c>
      <c r="E101" s="234" t="s">
        <v>19</v>
      </c>
      <c r="F101" s="235" t="s">
        <v>405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160</v>
      </c>
      <c r="AU101" s="241" t="s">
        <v>82</v>
      </c>
      <c r="AV101" s="13" t="s">
        <v>80</v>
      </c>
      <c r="AW101" s="13" t="s">
        <v>35</v>
      </c>
      <c r="AX101" s="13" t="s">
        <v>73</v>
      </c>
      <c r="AY101" s="241" t="s">
        <v>149</v>
      </c>
    </row>
    <row r="102" s="14" customFormat="1">
      <c r="A102" s="14"/>
      <c r="B102" s="242"/>
      <c r="C102" s="243"/>
      <c r="D102" s="233" t="s">
        <v>160</v>
      </c>
      <c r="E102" s="244" t="s">
        <v>19</v>
      </c>
      <c r="F102" s="245" t="s">
        <v>417</v>
      </c>
      <c r="G102" s="243"/>
      <c r="H102" s="246">
        <v>40.5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160</v>
      </c>
      <c r="AU102" s="252" t="s">
        <v>82</v>
      </c>
      <c r="AV102" s="14" t="s">
        <v>82</v>
      </c>
      <c r="AW102" s="14" t="s">
        <v>35</v>
      </c>
      <c r="AX102" s="14" t="s">
        <v>73</v>
      </c>
      <c r="AY102" s="252" t="s">
        <v>149</v>
      </c>
    </row>
    <row r="103" s="15" customFormat="1">
      <c r="A103" s="15"/>
      <c r="B103" s="253"/>
      <c r="C103" s="254"/>
      <c r="D103" s="233" t="s">
        <v>160</v>
      </c>
      <c r="E103" s="255" t="s">
        <v>19</v>
      </c>
      <c r="F103" s="256" t="s">
        <v>164</v>
      </c>
      <c r="G103" s="254"/>
      <c r="H103" s="257">
        <v>40.5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3" t="s">
        <v>160</v>
      </c>
      <c r="AU103" s="263" t="s">
        <v>82</v>
      </c>
      <c r="AV103" s="15" t="s">
        <v>156</v>
      </c>
      <c r="AW103" s="15" t="s">
        <v>35</v>
      </c>
      <c r="AX103" s="15" t="s">
        <v>80</v>
      </c>
      <c r="AY103" s="263" t="s">
        <v>149</v>
      </c>
    </row>
    <row r="104" s="2" customFormat="1" ht="24.15" customHeight="1">
      <c r="A104" s="39"/>
      <c r="B104" s="40"/>
      <c r="C104" s="213" t="s">
        <v>82</v>
      </c>
      <c r="D104" s="213" t="s">
        <v>151</v>
      </c>
      <c r="E104" s="214" t="s">
        <v>165</v>
      </c>
      <c r="F104" s="215" t="s">
        <v>166</v>
      </c>
      <c r="G104" s="216" t="s">
        <v>154</v>
      </c>
      <c r="H104" s="217">
        <v>40.5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44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82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156</v>
      </c>
      <c r="BM104" s="224" t="s">
        <v>277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168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82</v>
      </c>
    </row>
    <row r="106" s="13" customFormat="1">
      <c r="A106" s="13"/>
      <c r="B106" s="231"/>
      <c r="C106" s="232"/>
      <c r="D106" s="233" t="s">
        <v>160</v>
      </c>
      <c r="E106" s="234" t="s">
        <v>19</v>
      </c>
      <c r="F106" s="235" t="s">
        <v>275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160</v>
      </c>
      <c r="AU106" s="241" t="s">
        <v>82</v>
      </c>
      <c r="AV106" s="13" t="s">
        <v>80</v>
      </c>
      <c r="AW106" s="13" t="s">
        <v>35</v>
      </c>
      <c r="AX106" s="13" t="s">
        <v>73</v>
      </c>
      <c r="AY106" s="241" t="s">
        <v>149</v>
      </c>
    </row>
    <row r="107" s="13" customFormat="1">
      <c r="A107" s="13"/>
      <c r="B107" s="231"/>
      <c r="C107" s="232"/>
      <c r="D107" s="233" t="s">
        <v>160</v>
      </c>
      <c r="E107" s="234" t="s">
        <v>19</v>
      </c>
      <c r="F107" s="235" t="s">
        <v>405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160</v>
      </c>
      <c r="AU107" s="241" t="s">
        <v>82</v>
      </c>
      <c r="AV107" s="13" t="s">
        <v>80</v>
      </c>
      <c r="AW107" s="13" t="s">
        <v>35</v>
      </c>
      <c r="AX107" s="13" t="s">
        <v>73</v>
      </c>
      <c r="AY107" s="241" t="s">
        <v>149</v>
      </c>
    </row>
    <row r="108" s="14" customFormat="1">
      <c r="A108" s="14"/>
      <c r="B108" s="242"/>
      <c r="C108" s="243"/>
      <c r="D108" s="233" t="s">
        <v>160</v>
      </c>
      <c r="E108" s="244" t="s">
        <v>19</v>
      </c>
      <c r="F108" s="245" t="s">
        <v>417</v>
      </c>
      <c r="G108" s="243"/>
      <c r="H108" s="246">
        <v>40.5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160</v>
      </c>
      <c r="AU108" s="252" t="s">
        <v>82</v>
      </c>
      <c r="AV108" s="14" t="s">
        <v>82</v>
      </c>
      <c r="AW108" s="14" t="s">
        <v>35</v>
      </c>
      <c r="AX108" s="14" t="s">
        <v>73</v>
      </c>
      <c r="AY108" s="252" t="s">
        <v>149</v>
      </c>
    </row>
    <row r="109" s="15" customFormat="1">
      <c r="A109" s="15"/>
      <c r="B109" s="253"/>
      <c r="C109" s="254"/>
      <c r="D109" s="233" t="s">
        <v>160</v>
      </c>
      <c r="E109" s="255" t="s">
        <v>19</v>
      </c>
      <c r="F109" s="256" t="s">
        <v>164</v>
      </c>
      <c r="G109" s="254"/>
      <c r="H109" s="257">
        <v>40.5</v>
      </c>
      <c r="I109" s="258"/>
      <c r="J109" s="254"/>
      <c r="K109" s="254"/>
      <c r="L109" s="259"/>
      <c r="M109" s="260"/>
      <c r="N109" s="261"/>
      <c r="O109" s="261"/>
      <c r="P109" s="261"/>
      <c r="Q109" s="261"/>
      <c r="R109" s="261"/>
      <c r="S109" s="261"/>
      <c r="T109" s="262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3" t="s">
        <v>160</v>
      </c>
      <c r="AU109" s="263" t="s">
        <v>82</v>
      </c>
      <c r="AV109" s="15" t="s">
        <v>156</v>
      </c>
      <c r="AW109" s="15" t="s">
        <v>35</v>
      </c>
      <c r="AX109" s="15" t="s">
        <v>80</v>
      </c>
      <c r="AY109" s="263" t="s">
        <v>149</v>
      </c>
    </row>
    <row r="110" s="2" customFormat="1" ht="24.15" customHeight="1">
      <c r="A110" s="39"/>
      <c r="B110" s="40"/>
      <c r="C110" s="213" t="s">
        <v>171</v>
      </c>
      <c r="D110" s="213" t="s">
        <v>151</v>
      </c>
      <c r="E110" s="214" t="s">
        <v>461</v>
      </c>
      <c r="F110" s="215" t="s">
        <v>462</v>
      </c>
      <c r="G110" s="216" t="s">
        <v>174</v>
      </c>
      <c r="H110" s="217">
        <v>9</v>
      </c>
      <c r="I110" s="218"/>
      <c r="J110" s="219">
        <f>ROUND(I110*H110,2)</f>
        <v>0</v>
      </c>
      <c r="K110" s="215" t="s">
        <v>155</v>
      </c>
      <c r="L110" s="45"/>
      <c r="M110" s="220" t="s">
        <v>19</v>
      </c>
      <c r="N110" s="221" t="s">
        <v>44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156</v>
      </c>
      <c r="AT110" s="224" t="s">
        <v>151</v>
      </c>
      <c r="AU110" s="224" t="s">
        <v>82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156</v>
      </c>
      <c r="BM110" s="224" t="s">
        <v>463</v>
      </c>
    </row>
    <row r="111" s="2" customFormat="1">
      <c r="A111" s="39"/>
      <c r="B111" s="40"/>
      <c r="C111" s="41"/>
      <c r="D111" s="226" t="s">
        <v>158</v>
      </c>
      <c r="E111" s="41"/>
      <c r="F111" s="227" t="s">
        <v>464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82</v>
      </c>
    </row>
    <row r="112" s="13" customFormat="1">
      <c r="A112" s="13"/>
      <c r="B112" s="231"/>
      <c r="C112" s="232"/>
      <c r="D112" s="233" t="s">
        <v>160</v>
      </c>
      <c r="E112" s="234" t="s">
        <v>19</v>
      </c>
      <c r="F112" s="235" t="s">
        <v>301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160</v>
      </c>
      <c r="AU112" s="241" t="s">
        <v>82</v>
      </c>
      <c r="AV112" s="13" t="s">
        <v>80</v>
      </c>
      <c r="AW112" s="13" t="s">
        <v>35</v>
      </c>
      <c r="AX112" s="13" t="s">
        <v>73</v>
      </c>
      <c r="AY112" s="241" t="s">
        <v>149</v>
      </c>
    </row>
    <row r="113" s="13" customFormat="1">
      <c r="A113" s="13"/>
      <c r="B113" s="231"/>
      <c r="C113" s="232"/>
      <c r="D113" s="233" t="s">
        <v>160</v>
      </c>
      <c r="E113" s="234" t="s">
        <v>19</v>
      </c>
      <c r="F113" s="235" t="s">
        <v>405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160</v>
      </c>
      <c r="AU113" s="241" t="s">
        <v>82</v>
      </c>
      <c r="AV113" s="13" t="s">
        <v>80</v>
      </c>
      <c r="AW113" s="13" t="s">
        <v>35</v>
      </c>
      <c r="AX113" s="13" t="s">
        <v>73</v>
      </c>
      <c r="AY113" s="241" t="s">
        <v>149</v>
      </c>
    </row>
    <row r="114" s="14" customFormat="1">
      <c r="A114" s="14"/>
      <c r="B114" s="242"/>
      <c r="C114" s="243"/>
      <c r="D114" s="233" t="s">
        <v>160</v>
      </c>
      <c r="E114" s="244" t="s">
        <v>19</v>
      </c>
      <c r="F114" s="245" t="s">
        <v>465</v>
      </c>
      <c r="G114" s="243"/>
      <c r="H114" s="246">
        <v>9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160</v>
      </c>
      <c r="AU114" s="252" t="s">
        <v>82</v>
      </c>
      <c r="AV114" s="14" t="s">
        <v>82</v>
      </c>
      <c r="AW114" s="14" t="s">
        <v>35</v>
      </c>
      <c r="AX114" s="14" t="s">
        <v>73</v>
      </c>
      <c r="AY114" s="252" t="s">
        <v>149</v>
      </c>
    </row>
    <row r="115" s="15" customFormat="1">
      <c r="A115" s="15"/>
      <c r="B115" s="253"/>
      <c r="C115" s="254"/>
      <c r="D115" s="233" t="s">
        <v>160</v>
      </c>
      <c r="E115" s="255" t="s">
        <v>19</v>
      </c>
      <c r="F115" s="256" t="s">
        <v>164</v>
      </c>
      <c r="G115" s="254"/>
      <c r="H115" s="257">
        <v>9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3" t="s">
        <v>160</v>
      </c>
      <c r="AU115" s="263" t="s">
        <v>82</v>
      </c>
      <c r="AV115" s="15" t="s">
        <v>156</v>
      </c>
      <c r="AW115" s="15" t="s">
        <v>35</v>
      </c>
      <c r="AX115" s="15" t="s">
        <v>80</v>
      </c>
      <c r="AY115" s="263" t="s">
        <v>149</v>
      </c>
    </row>
    <row r="116" s="2" customFormat="1" ht="24.15" customHeight="1">
      <c r="A116" s="39"/>
      <c r="B116" s="40"/>
      <c r="C116" s="213" t="s">
        <v>156</v>
      </c>
      <c r="D116" s="213" t="s">
        <v>151</v>
      </c>
      <c r="E116" s="214" t="s">
        <v>466</v>
      </c>
      <c r="F116" s="215" t="s">
        <v>467</v>
      </c>
      <c r="G116" s="216" t="s">
        <v>174</v>
      </c>
      <c r="H116" s="217">
        <v>9</v>
      </c>
      <c r="I116" s="218"/>
      <c r="J116" s="219">
        <f>ROUND(I116*H116,2)</f>
        <v>0</v>
      </c>
      <c r="K116" s="215" t="s">
        <v>155</v>
      </c>
      <c r="L116" s="45"/>
      <c r="M116" s="220" t="s">
        <v>19</v>
      </c>
      <c r="N116" s="221" t="s">
        <v>44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156</v>
      </c>
      <c r="AT116" s="224" t="s">
        <v>151</v>
      </c>
      <c r="AU116" s="224" t="s">
        <v>82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156</v>
      </c>
      <c r="BM116" s="224" t="s">
        <v>468</v>
      </c>
    </row>
    <row r="117" s="2" customFormat="1">
      <c r="A117" s="39"/>
      <c r="B117" s="40"/>
      <c r="C117" s="41"/>
      <c r="D117" s="226" t="s">
        <v>158</v>
      </c>
      <c r="E117" s="41"/>
      <c r="F117" s="227" t="s">
        <v>469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158</v>
      </c>
      <c r="AU117" s="18" t="s">
        <v>82</v>
      </c>
    </row>
    <row r="118" s="13" customFormat="1">
      <c r="A118" s="13"/>
      <c r="B118" s="231"/>
      <c r="C118" s="232"/>
      <c r="D118" s="233" t="s">
        <v>160</v>
      </c>
      <c r="E118" s="234" t="s">
        <v>19</v>
      </c>
      <c r="F118" s="235" t="s">
        <v>301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160</v>
      </c>
      <c r="AU118" s="241" t="s">
        <v>82</v>
      </c>
      <c r="AV118" s="13" t="s">
        <v>80</v>
      </c>
      <c r="AW118" s="13" t="s">
        <v>35</v>
      </c>
      <c r="AX118" s="13" t="s">
        <v>73</v>
      </c>
      <c r="AY118" s="241" t="s">
        <v>149</v>
      </c>
    </row>
    <row r="119" s="13" customFormat="1">
      <c r="A119" s="13"/>
      <c r="B119" s="231"/>
      <c r="C119" s="232"/>
      <c r="D119" s="233" t="s">
        <v>160</v>
      </c>
      <c r="E119" s="234" t="s">
        <v>19</v>
      </c>
      <c r="F119" s="235" t="s">
        <v>405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160</v>
      </c>
      <c r="AU119" s="241" t="s">
        <v>82</v>
      </c>
      <c r="AV119" s="13" t="s">
        <v>80</v>
      </c>
      <c r="AW119" s="13" t="s">
        <v>35</v>
      </c>
      <c r="AX119" s="13" t="s">
        <v>73</v>
      </c>
      <c r="AY119" s="241" t="s">
        <v>149</v>
      </c>
    </row>
    <row r="120" s="14" customFormat="1">
      <c r="A120" s="14"/>
      <c r="B120" s="242"/>
      <c r="C120" s="243"/>
      <c r="D120" s="233" t="s">
        <v>160</v>
      </c>
      <c r="E120" s="244" t="s">
        <v>19</v>
      </c>
      <c r="F120" s="245" t="s">
        <v>465</v>
      </c>
      <c r="G120" s="243"/>
      <c r="H120" s="246">
        <v>9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160</v>
      </c>
      <c r="AU120" s="252" t="s">
        <v>82</v>
      </c>
      <c r="AV120" s="14" t="s">
        <v>82</v>
      </c>
      <c r="AW120" s="14" t="s">
        <v>35</v>
      </c>
      <c r="AX120" s="14" t="s">
        <v>73</v>
      </c>
      <c r="AY120" s="252" t="s">
        <v>149</v>
      </c>
    </row>
    <row r="121" s="15" customFormat="1">
      <c r="A121" s="15"/>
      <c r="B121" s="253"/>
      <c r="C121" s="254"/>
      <c r="D121" s="233" t="s">
        <v>160</v>
      </c>
      <c r="E121" s="255" t="s">
        <v>19</v>
      </c>
      <c r="F121" s="256" t="s">
        <v>164</v>
      </c>
      <c r="G121" s="254"/>
      <c r="H121" s="257">
        <v>9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3" t="s">
        <v>160</v>
      </c>
      <c r="AU121" s="263" t="s">
        <v>82</v>
      </c>
      <c r="AV121" s="15" t="s">
        <v>156</v>
      </c>
      <c r="AW121" s="15" t="s">
        <v>35</v>
      </c>
      <c r="AX121" s="15" t="s">
        <v>80</v>
      </c>
      <c r="AY121" s="263" t="s">
        <v>149</v>
      </c>
    </row>
    <row r="122" s="2" customFormat="1" ht="37.8" customHeight="1">
      <c r="A122" s="39"/>
      <c r="B122" s="40"/>
      <c r="C122" s="213" t="s">
        <v>186</v>
      </c>
      <c r="D122" s="213" t="s">
        <v>151</v>
      </c>
      <c r="E122" s="214" t="s">
        <v>470</v>
      </c>
      <c r="F122" s="215" t="s">
        <v>471</v>
      </c>
      <c r="G122" s="216" t="s">
        <v>174</v>
      </c>
      <c r="H122" s="217">
        <v>9</v>
      </c>
      <c r="I122" s="218"/>
      <c r="J122" s="219">
        <f>ROUND(I122*H122,2)</f>
        <v>0</v>
      </c>
      <c r="K122" s="215" t="s">
        <v>155</v>
      </c>
      <c r="L122" s="45"/>
      <c r="M122" s="220" t="s">
        <v>19</v>
      </c>
      <c r="N122" s="221" t="s">
        <v>44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156</v>
      </c>
      <c r="AT122" s="224" t="s">
        <v>151</v>
      </c>
      <c r="AU122" s="224" t="s">
        <v>82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156</v>
      </c>
      <c r="BM122" s="224" t="s">
        <v>472</v>
      </c>
    </row>
    <row r="123" s="2" customFormat="1">
      <c r="A123" s="39"/>
      <c r="B123" s="40"/>
      <c r="C123" s="41"/>
      <c r="D123" s="226" t="s">
        <v>158</v>
      </c>
      <c r="E123" s="41"/>
      <c r="F123" s="227" t="s">
        <v>473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82</v>
      </c>
    </row>
    <row r="124" s="13" customFormat="1">
      <c r="A124" s="13"/>
      <c r="B124" s="231"/>
      <c r="C124" s="232"/>
      <c r="D124" s="233" t="s">
        <v>160</v>
      </c>
      <c r="E124" s="234" t="s">
        <v>19</v>
      </c>
      <c r="F124" s="235" t="s">
        <v>474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160</v>
      </c>
      <c r="AU124" s="241" t="s">
        <v>82</v>
      </c>
      <c r="AV124" s="13" t="s">
        <v>80</v>
      </c>
      <c r="AW124" s="13" t="s">
        <v>35</v>
      </c>
      <c r="AX124" s="13" t="s">
        <v>73</v>
      </c>
      <c r="AY124" s="241" t="s">
        <v>149</v>
      </c>
    </row>
    <row r="125" s="13" customFormat="1">
      <c r="A125" s="13"/>
      <c r="B125" s="231"/>
      <c r="C125" s="232"/>
      <c r="D125" s="233" t="s">
        <v>160</v>
      </c>
      <c r="E125" s="234" t="s">
        <v>19</v>
      </c>
      <c r="F125" s="235" t="s">
        <v>405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160</v>
      </c>
      <c r="AU125" s="241" t="s">
        <v>82</v>
      </c>
      <c r="AV125" s="13" t="s">
        <v>80</v>
      </c>
      <c r="AW125" s="13" t="s">
        <v>35</v>
      </c>
      <c r="AX125" s="13" t="s">
        <v>73</v>
      </c>
      <c r="AY125" s="241" t="s">
        <v>149</v>
      </c>
    </row>
    <row r="126" s="14" customFormat="1">
      <c r="A126" s="14"/>
      <c r="B126" s="242"/>
      <c r="C126" s="243"/>
      <c r="D126" s="233" t="s">
        <v>160</v>
      </c>
      <c r="E126" s="244" t="s">
        <v>19</v>
      </c>
      <c r="F126" s="245" t="s">
        <v>465</v>
      </c>
      <c r="G126" s="243"/>
      <c r="H126" s="246">
        <v>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160</v>
      </c>
      <c r="AU126" s="252" t="s">
        <v>82</v>
      </c>
      <c r="AV126" s="14" t="s">
        <v>82</v>
      </c>
      <c r="AW126" s="14" t="s">
        <v>35</v>
      </c>
      <c r="AX126" s="14" t="s">
        <v>73</v>
      </c>
      <c r="AY126" s="252" t="s">
        <v>149</v>
      </c>
    </row>
    <row r="127" s="15" customFormat="1">
      <c r="A127" s="15"/>
      <c r="B127" s="253"/>
      <c r="C127" s="254"/>
      <c r="D127" s="233" t="s">
        <v>160</v>
      </c>
      <c r="E127" s="255" t="s">
        <v>19</v>
      </c>
      <c r="F127" s="256" t="s">
        <v>164</v>
      </c>
      <c r="G127" s="254"/>
      <c r="H127" s="257">
        <v>9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160</v>
      </c>
      <c r="AU127" s="263" t="s">
        <v>82</v>
      </c>
      <c r="AV127" s="15" t="s">
        <v>156</v>
      </c>
      <c r="AW127" s="15" t="s">
        <v>35</v>
      </c>
      <c r="AX127" s="15" t="s">
        <v>80</v>
      </c>
      <c r="AY127" s="263" t="s">
        <v>149</v>
      </c>
    </row>
    <row r="128" s="2" customFormat="1" ht="37.8" customHeight="1">
      <c r="A128" s="39"/>
      <c r="B128" s="40"/>
      <c r="C128" s="213" t="s">
        <v>193</v>
      </c>
      <c r="D128" s="213" t="s">
        <v>151</v>
      </c>
      <c r="E128" s="214" t="s">
        <v>475</v>
      </c>
      <c r="F128" s="215" t="s">
        <v>476</v>
      </c>
      <c r="G128" s="216" t="s">
        <v>174</v>
      </c>
      <c r="H128" s="217">
        <v>36</v>
      </c>
      <c r="I128" s="218"/>
      <c r="J128" s="219">
        <f>ROUND(I128*H128,2)</f>
        <v>0</v>
      </c>
      <c r="K128" s="215" t="s">
        <v>155</v>
      </c>
      <c r="L128" s="45"/>
      <c r="M128" s="220" t="s">
        <v>19</v>
      </c>
      <c r="N128" s="221" t="s">
        <v>44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156</v>
      </c>
      <c r="AT128" s="224" t="s">
        <v>151</v>
      </c>
      <c r="AU128" s="224" t="s">
        <v>82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156</v>
      </c>
      <c r="BM128" s="224" t="s">
        <v>477</v>
      </c>
    </row>
    <row r="129" s="2" customFormat="1">
      <c r="A129" s="39"/>
      <c r="B129" s="40"/>
      <c r="C129" s="41"/>
      <c r="D129" s="226" t="s">
        <v>158</v>
      </c>
      <c r="E129" s="41"/>
      <c r="F129" s="227" t="s">
        <v>478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82</v>
      </c>
    </row>
    <row r="130" s="13" customFormat="1">
      <c r="A130" s="13"/>
      <c r="B130" s="231"/>
      <c r="C130" s="232"/>
      <c r="D130" s="233" t="s">
        <v>160</v>
      </c>
      <c r="E130" s="234" t="s">
        <v>19</v>
      </c>
      <c r="F130" s="235" t="s">
        <v>228</v>
      </c>
      <c r="G130" s="232"/>
      <c r="H130" s="234" t="s">
        <v>19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160</v>
      </c>
      <c r="AU130" s="241" t="s">
        <v>82</v>
      </c>
      <c r="AV130" s="13" t="s">
        <v>80</v>
      </c>
      <c r="AW130" s="13" t="s">
        <v>35</v>
      </c>
      <c r="AX130" s="13" t="s">
        <v>73</v>
      </c>
      <c r="AY130" s="241" t="s">
        <v>149</v>
      </c>
    </row>
    <row r="131" s="14" customFormat="1">
      <c r="A131" s="14"/>
      <c r="B131" s="242"/>
      <c r="C131" s="243"/>
      <c r="D131" s="233" t="s">
        <v>160</v>
      </c>
      <c r="E131" s="244" t="s">
        <v>19</v>
      </c>
      <c r="F131" s="245" t="s">
        <v>479</v>
      </c>
      <c r="G131" s="243"/>
      <c r="H131" s="246">
        <v>36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160</v>
      </c>
      <c r="AU131" s="252" t="s">
        <v>82</v>
      </c>
      <c r="AV131" s="14" t="s">
        <v>82</v>
      </c>
      <c r="AW131" s="14" t="s">
        <v>35</v>
      </c>
      <c r="AX131" s="14" t="s">
        <v>73</v>
      </c>
      <c r="AY131" s="252" t="s">
        <v>149</v>
      </c>
    </row>
    <row r="132" s="15" customFormat="1">
      <c r="A132" s="15"/>
      <c r="B132" s="253"/>
      <c r="C132" s="254"/>
      <c r="D132" s="233" t="s">
        <v>160</v>
      </c>
      <c r="E132" s="255" t="s">
        <v>19</v>
      </c>
      <c r="F132" s="256" t="s">
        <v>164</v>
      </c>
      <c r="G132" s="254"/>
      <c r="H132" s="257">
        <v>36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160</v>
      </c>
      <c r="AU132" s="263" t="s">
        <v>82</v>
      </c>
      <c r="AV132" s="15" t="s">
        <v>156</v>
      </c>
      <c r="AW132" s="15" t="s">
        <v>35</v>
      </c>
      <c r="AX132" s="15" t="s">
        <v>80</v>
      </c>
      <c r="AY132" s="263" t="s">
        <v>149</v>
      </c>
    </row>
    <row r="133" s="2" customFormat="1" ht="24.15" customHeight="1">
      <c r="A133" s="39"/>
      <c r="B133" s="40"/>
      <c r="C133" s="213" t="s">
        <v>200</v>
      </c>
      <c r="D133" s="213" t="s">
        <v>151</v>
      </c>
      <c r="E133" s="214" t="s">
        <v>480</v>
      </c>
      <c r="F133" s="215" t="s">
        <v>454</v>
      </c>
      <c r="G133" s="216" t="s">
        <v>220</v>
      </c>
      <c r="H133" s="217">
        <v>18</v>
      </c>
      <c r="I133" s="218"/>
      <c r="J133" s="219">
        <f>ROUND(I133*H133,2)</f>
        <v>0</v>
      </c>
      <c r="K133" s="215" t="s">
        <v>155</v>
      </c>
      <c r="L133" s="45"/>
      <c r="M133" s="220" t="s">
        <v>19</v>
      </c>
      <c r="N133" s="221" t="s">
        <v>44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156</v>
      </c>
      <c r="AT133" s="224" t="s">
        <v>151</v>
      </c>
      <c r="AU133" s="224" t="s">
        <v>82</v>
      </c>
      <c r="AY133" s="18" t="s">
        <v>149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80</v>
      </c>
      <c r="BK133" s="225">
        <f>ROUND(I133*H133,2)</f>
        <v>0</v>
      </c>
      <c r="BL133" s="18" t="s">
        <v>156</v>
      </c>
      <c r="BM133" s="224" t="s">
        <v>481</v>
      </c>
    </row>
    <row r="134" s="2" customFormat="1">
      <c r="A134" s="39"/>
      <c r="B134" s="40"/>
      <c r="C134" s="41"/>
      <c r="D134" s="226" t="s">
        <v>158</v>
      </c>
      <c r="E134" s="41"/>
      <c r="F134" s="227" t="s">
        <v>482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82</v>
      </c>
    </row>
    <row r="135" s="13" customFormat="1">
      <c r="A135" s="13"/>
      <c r="B135" s="231"/>
      <c r="C135" s="232"/>
      <c r="D135" s="233" t="s">
        <v>160</v>
      </c>
      <c r="E135" s="234" t="s">
        <v>19</v>
      </c>
      <c r="F135" s="235" t="s">
        <v>405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160</v>
      </c>
      <c r="AU135" s="241" t="s">
        <v>82</v>
      </c>
      <c r="AV135" s="13" t="s">
        <v>80</v>
      </c>
      <c r="AW135" s="13" t="s">
        <v>35</v>
      </c>
      <c r="AX135" s="13" t="s">
        <v>73</v>
      </c>
      <c r="AY135" s="241" t="s">
        <v>149</v>
      </c>
    </row>
    <row r="136" s="14" customFormat="1">
      <c r="A136" s="14"/>
      <c r="B136" s="242"/>
      <c r="C136" s="243"/>
      <c r="D136" s="233" t="s">
        <v>160</v>
      </c>
      <c r="E136" s="244" t="s">
        <v>19</v>
      </c>
      <c r="F136" s="245" t="s">
        <v>465</v>
      </c>
      <c r="G136" s="243"/>
      <c r="H136" s="246">
        <v>9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160</v>
      </c>
      <c r="AU136" s="252" t="s">
        <v>82</v>
      </c>
      <c r="AV136" s="14" t="s">
        <v>82</v>
      </c>
      <c r="AW136" s="14" t="s">
        <v>35</v>
      </c>
      <c r="AX136" s="14" t="s">
        <v>73</v>
      </c>
      <c r="AY136" s="252" t="s">
        <v>149</v>
      </c>
    </row>
    <row r="137" s="15" customFormat="1">
      <c r="A137" s="15"/>
      <c r="B137" s="253"/>
      <c r="C137" s="254"/>
      <c r="D137" s="233" t="s">
        <v>160</v>
      </c>
      <c r="E137" s="255" t="s">
        <v>19</v>
      </c>
      <c r="F137" s="256" t="s">
        <v>164</v>
      </c>
      <c r="G137" s="254"/>
      <c r="H137" s="257">
        <v>9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3" t="s">
        <v>160</v>
      </c>
      <c r="AU137" s="263" t="s">
        <v>82</v>
      </c>
      <c r="AV137" s="15" t="s">
        <v>156</v>
      </c>
      <c r="AW137" s="15" t="s">
        <v>35</v>
      </c>
      <c r="AX137" s="15" t="s">
        <v>80</v>
      </c>
      <c r="AY137" s="263" t="s">
        <v>149</v>
      </c>
    </row>
    <row r="138" s="14" customFormat="1">
      <c r="A138" s="14"/>
      <c r="B138" s="242"/>
      <c r="C138" s="243"/>
      <c r="D138" s="233" t="s">
        <v>160</v>
      </c>
      <c r="E138" s="243"/>
      <c r="F138" s="245" t="s">
        <v>483</v>
      </c>
      <c r="G138" s="243"/>
      <c r="H138" s="246">
        <v>18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160</v>
      </c>
      <c r="AU138" s="252" t="s">
        <v>82</v>
      </c>
      <c r="AV138" s="14" t="s">
        <v>82</v>
      </c>
      <c r="AW138" s="14" t="s">
        <v>4</v>
      </c>
      <c r="AX138" s="14" t="s">
        <v>80</v>
      </c>
      <c r="AY138" s="252" t="s">
        <v>149</v>
      </c>
    </row>
    <row r="139" s="2" customFormat="1" ht="24.15" customHeight="1">
      <c r="A139" s="39"/>
      <c r="B139" s="40"/>
      <c r="C139" s="213" t="s">
        <v>211</v>
      </c>
      <c r="D139" s="213" t="s">
        <v>151</v>
      </c>
      <c r="E139" s="214" t="s">
        <v>484</v>
      </c>
      <c r="F139" s="215" t="s">
        <v>485</v>
      </c>
      <c r="G139" s="216" t="s">
        <v>174</v>
      </c>
      <c r="H139" s="217">
        <v>9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44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82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156</v>
      </c>
      <c r="BM139" s="224" t="s">
        <v>486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487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82</v>
      </c>
    </row>
    <row r="141" s="13" customFormat="1">
      <c r="A141" s="13"/>
      <c r="B141" s="231"/>
      <c r="C141" s="232"/>
      <c r="D141" s="233" t="s">
        <v>160</v>
      </c>
      <c r="E141" s="234" t="s">
        <v>19</v>
      </c>
      <c r="F141" s="235" t="s">
        <v>405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160</v>
      </c>
      <c r="AU141" s="241" t="s">
        <v>82</v>
      </c>
      <c r="AV141" s="13" t="s">
        <v>80</v>
      </c>
      <c r="AW141" s="13" t="s">
        <v>35</v>
      </c>
      <c r="AX141" s="13" t="s">
        <v>73</v>
      </c>
      <c r="AY141" s="241" t="s">
        <v>149</v>
      </c>
    </row>
    <row r="142" s="14" customFormat="1">
      <c r="A142" s="14"/>
      <c r="B142" s="242"/>
      <c r="C142" s="243"/>
      <c r="D142" s="233" t="s">
        <v>160</v>
      </c>
      <c r="E142" s="244" t="s">
        <v>19</v>
      </c>
      <c r="F142" s="245" t="s">
        <v>465</v>
      </c>
      <c r="G142" s="243"/>
      <c r="H142" s="246">
        <v>9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160</v>
      </c>
      <c r="AU142" s="252" t="s">
        <v>82</v>
      </c>
      <c r="AV142" s="14" t="s">
        <v>82</v>
      </c>
      <c r="AW142" s="14" t="s">
        <v>35</v>
      </c>
      <c r="AX142" s="14" t="s">
        <v>73</v>
      </c>
      <c r="AY142" s="252" t="s">
        <v>149</v>
      </c>
    </row>
    <row r="143" s="15" customFormat="1">
      <c r="A143" s="15"/>
      <c r="B143" s="253"/>
      <c r="C143" s="254"/>
      <c r="D143" s="233" t="s">
        <v>160</v>
      </c>
      <c r="E143" s="255" t="s">
        <v>19</v>
      </c>
      <c r="F143" s="256" t="s">
        <v>164</v>
      </c>
      <c r="G143" s="254"/>
      <c r="H143" s="257">
        <v>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160</v>
      </c>
      <c r="AU143" s="263" t="s">
        <v>82</v>
      </c>
      <c r="AV143" s="15" t="s">
        <v>156</v>
      </c>
      <c r="AW143" s="15" t="s">
        <v>35</v>
      </c>
      <c r="AX143" s="15" t="s">
        <v>80</v>
      </c>
      <c r="AY143" s="263" t="s">
        <v>149</v>
      </c>
    </row>
    <row r="144" s="12" customFormat="1" ht="22.8" customHeight="1">
      <c r="A144" s="12"/>
      <c r="B144" s="197"/>
      <c r="C144" s="198"/>
      <c r="D144" s="199" t="s">
        <v>72</v>
      </c>
      <c r="E144" s="211" t="s">
        <v>82</v>
      </c>
      <c r="F144" s="211" t="s">
        <v>488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SUM(P145:P184)</f>
        <v>0</v>
      </c>
      <c r="Q144" s="205"/>
      <c r="R144" s="206">
        <f>SUM(R145:R184)</f>
        <v>24.23568126</v>
      </c>
      <c r="S144" s="205"/>
      <c r="T144" s="207">
        <f>SUM(T145:T184)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80</v>
      </c>
      <c r="AT144" s="209" t="s">
        <v>72</v>
      </c>
      <c r="AU144" s="209" t="s">
        <v>80</v>
      </c>
      <c r="AY144" s="208" t="s">
        <v>149</v>
      </c>
      <c r="BK144" s="210">
        <f>SUM(BK145:BK184)</f>
        <v>0</v>
      </c>
    </row>
    <row r="145" s="2" customFormat="1" ht="21.75" customHeight="1">
      <c r="A145" s="39"/>
      <c r="B145" s="40"/>
      <c r="C145" s="213" t="s">
        <v>169</v>
      </c>
      <c r="D145" s="213" t="s">
        <v>151</v>
      </c>
      <c r="E145" s="214" t="s">
        <v>489</v>
      </c>
      <c r="F145" s="215" t="s">
        <v>490</v>
      </c>
      <c r="G145" s="216" t="s">
        <v>174</v>
      </c>
      <c r="H145" s="217">
        <v>9.0310000000000006</v>
      </c>
      <c r="I145" s="218"/>
      <c r="J145" s="219">
        <f>ROUND(I145*H145,2)</f>
        <v>0</v>
      </c>
      <c r="K145" s="215" t="s">
        <v>155</v>
      </c>
      <c r="L145" s="45"/>
      <c r="M145" s="220" t="s">
        <v>19</v>
      </c>
      <c r="N145" s="221" t="s">
        <v>44</v>
      </c>
      <c r="O145" s="85"/>
      <c r="P145" s="222">
        <f>O145*H145</f>
        <v>0</v>
      </c>
      <c r="Q145" s="222">
        <v>2.5018699999999998</v>
      </c>
      <c r="R145" s="222">
        <f>Q145*H145</f>
        <v>22.59438797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156</v>
      </c>
      <c r="AT145" s="224" t="s">
        <v>151</v>
      </c>
      <c r="AU145" s="224" t="s">
        <v>82</v>
      </c>
      <c r="AY145" s="18" t="s">
        <v>149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80</v>
      </c>
      <c r="BK145" s="225">
        <f>ROUND(I145*H145,2)</f>
        <v>0</v>
      </c>
      <c r="BL145" s="18" t="s">
        <v>156</v>
      </c>
      <c r="BM145" s="224" t="s">
        <v>491</v>
      </c>
    </row>
    <row r="146" s="2" customFormat="1">
      <c r="A146" s="39"/>
      <c r="B146" s="40"/>
      <c r="C146" s="41"/>
      <c r="D146" s="226" t="s">
        <v>158</v>
      </c>
      <c r="E146" s="41"/>
      <c r="F146" s="227" t="s">
        <v>492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158</v>
      </c>
      <c r="AU146" s="18" t="s">
        <v>82</v>
      </c>
    </row>
    <row r="147" s="13" customFormat="1">
      <c r="A147" s="13"/>
      <c r="B147" s="231"/>
      <c r="C147" s="232"/>
      <c r="D147" s="233" t="s">
        <v>160</v>
      </c>
      <c r="E147" s="234" t="s">
        <v>19</v>
      </c>
      <c r="F147" s="235" t="s">
        <v>301</v>
      </c>
      <c r="G147" s="232"/>
      <c r="H147" s="234" t="s">
        <v>19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160</v>
      </c>
      <c r="AU147" s="241" t="s">
        <v>82</v>
      </c>
      <c r="AV147" s="13" t="s">
        <v>80</v>
      </c>
      <c r="AW147" s="13" t="s">
        <v>35</v>
      </c>
      <c r="AX147" s="13" t="s">
        <v>73</v>
      </c>
      <c r="AY147" s="241" t="s">
        <v>149</v>
      </c>
    </row>
    <row r="148" s="13" customFormat="1">
      <c r="A148" s="13"/>
      <c r="B148" s="231"/>
      <c r="C148" s="232"/>
      <c r="D148" s="233" t="s">
        <v>160</v>
      </c>
      <c r="E148" s="234" t="s">
        <v>19</v>
      </c>
      <c r="F148" s="235" t="s">
        <v>405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160</v>
      </c>
      <c r="AU148" s="241" t="s">
        <v>82</v>
      </c>
      <c r="AV148" s="13" t="s">
        <v>80</v>
      </c>
      <c r="AW148" s="13" t="s">
        <v>35</v>
      </c>
      <c r="AX148" s="13" t="s">
        <v>73</v>
      </c>
      <c r="AY148" s="241" t="s">
        <v>149</v>
      </c>
    </row>
    <row r="149" s="14" customFormat="1">
      <c r="A149" s="14"/>
      <c r="B149" s="242"/>
      <c r="C149" s="243"/>
      <c r="D149" s="233" t="s">
        <v>160</v>
      </c>
      <c r="E149" s="244" t="s">
        <v>19</v>
      </c>
      <c r="F149" s="245" t="s">
        <v>493</v>
      </c>
      <c r="G149" s="243"/>
      <c r="H149" s="246">
        <v>9.3149999999999995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160</v>
      </c>
      <c r="AU149" s="252" t="s">
        <v>82</v>
      </c>
      <c r="AV149" s="14" t="s">
        <v>82</v>
      </c>
      <c r="AW149" s="14" t="s">
        <v>35</v>
      </c>
      <c r="AX149" s="14" t="s">
        <v>73</v>
      </c>
      <c r="AY149" s="252" t="s">
        <v>149</v>
      </c>
    </row>
    <row r="150" s="14" customFormat="1">
      <c r="A150" s="14"/>
      <c r="B150" s="242"/>
      <c r="C150" s="243"/>
      <c r="D150" s="233" t="s">
        <v>160</v>
      </c>
      <c r="E150" s="244" t="s">
        <v>19</v>
      </c>
      <c r="F150" s="245" t="s">
        <v>494</v>
      </c>
      <c r="G150" s="243"/>
      <c r="H150" s="246">
        <v>-0.28399999999999997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160</v>
      </c>
      <c r="AU150" s="252" t="s">
        <v>82</v>
      </c>
      <c r="AV150" s="14" t="s">
        <v>82</v>
      </c>
      <c r="AW150" s="14" t="s">
        <v>35</v>
      </c>
      <c r="AX150" s="14" t="s">
        <v>73</v>
      </c>
      <c r="AY150" s="252" t="s">
        <v>149</v>
      </c>
    </row>
    <row r="151" s="15" customFormat="1">
      <c r="A151" s="15"/>
      <c r="B151" s="253"/>
      <c r="C151" s="254"/>
      <c r="D151" s="233" t="s">
        <v>160</v>
      </c>
      <c r="E151" s="255" t="s">
        <v>19</v>
      </c>
      <c r="F151" s="256" t="s">
        <v>164</v>
      </c>
      <c r="G151" s="254"/>
      <c r="H151" s="257">
        <v>9.0309999999999988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160</v>
      </c>
      <c r="AU151" s="263" t="s">
        <v>82</v>
      </c>
      <c r="AV151" s="15" t="s">
        <v>156</v>
      </c>
      <c r="AW151" s="15" t="s">
        <v>35</v>
      </c>
      <c r="AX151" s="15" t="s">
        <v>80</v>
      </c>
      <c r="AY151" s="263" t="s">
        <v>149</v>
      </c>
    </row>
    <row r="152" s="2" customFormat="1" ht="16.5" customHeight="1">
      <c r="A152" s="39"/>
      <c r="B152" s="40"/>
      <c r="C152" s="213" t="s">
        <v>223</v>
      </c>
      <c r="D152" s="213" t="s">
        <v>151</v>
      </c>
      <c r="E152" s="214" t="s">
        <v>495</v>
      </c>
      <c r="F152" s="215" t="s">
        <v>496</v>
      </c>
      <c r="G152" s="216" t="s">
        <v>203</v>
      </c>
      <c r="H152" s="217">
        <v>3.3450000000000002</v>
      </c>
      <c r="I152" s="218"/>
      <c r="J152" s="219">
        <f>ROUND(I152*H152,2)</f>
        <v>0</v>
      </c>
      <c r="K152" s="215" t="s">
        <v>155</v>
      </c>
      <c r="L152" s="45"/>
      <c r="M152" s="220" t="s">
        <v>19</v>
      </c>
      <c r="N152" s="221" t="s">
        <v>44</v>
      </c>
      <c r="O152" s="85"/>
      <c r="P152" s="222">
        <f>O152*H152</f>
        <v>0</v>
      </c>
      <c r="Q152" s="222">
        <v>0.0026900000000000001</v>
      </c>
      <c r="R152" s="222">
        <f>Q152*H152</f>
        <v>0.0089980500000000005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156</v>
      </c>
      <c r="AT152" s="224" t="s">
        <v>151</v>
      </c>
      <c r="AU152" s="224" t="s">
        <v>82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156</v>
      </c>
      <c r="BM152" s="224" t="s">
        <v>497</v>
      </c>
    </row>
    <row r="153" s="2" customFormat="1">
      <c r="A153" s="39"/>
      <c r="B153" s="40"/>
      <c r="C153" s="41"/>
      <c r="D153" s="226" t="s">
        <v>158</v>
      </c>
      <c r="E153" s="41"/>
      <c r="F153" s="227" t="s">
        <v>498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82</v>
      </c>
    </row>
    <row r="154" s="13" customFormat="1">
      <c r="A154" s="13"/>
      <c r="B154" s="231"/>
      <c r="C154" s="232"/>
      <c r="D154" s="233" t="s">
        <v>160</v>
      </c>
      <c r="E154" s="234" t="s">
        <v>19</v>
      </c>
      <c r="F154" s="235" t="s">
        <v>301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160</v>
      </c>
      <c r="AU154" s="241" t="s">
        <v>82</v>
      </c>
      <c r="AV154" s="13" t="s">
        <v>80</v>
      </c>
      <c r="AW154" s="13" t="s">
        <v>35</v>
      </c>
      <c r="AX154" s="13" t="s">
        <v>73</v>
      </c>
      <c r="AY154" s="241" t="s">
        <v>149</v>
      </c>
    </row>
    <row r="155" s="13" customFormat="1">
      <c r="A155" s="13"/>
      <c r="B155" s="231"/>
      <c r="C155" s="232"/>
      <c r="D155" s="233" t="s">
        <v>160</v>
      </c>
      <c r="E155" s="234" t="s">
        <v>19</v>
      </c>
      <c r="F155" s="235" t="s">
        <v>499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160</v>
      </c>
      <c r="AU155" s="241" t="s">
        <v>82</v>
      </c>
      <c r="AV155" s="13" t="s">
        <v>80</v>
      </c>
      <c r="AW155" s="13" t="s">
        <v>35</v>
      </c>
      <c r="AX155" s="13" t="s">
        <v>73</v>
      </c>
      <c r="AY155" s="241" t="s">
        <v>149</v>
      </c>
    </row>
    <row r="156" s="14" customFormat="1">
      <c r="A156" s="14"/>
      <c r="B156" s="242"/>
      <c r="C156" s="243"/>
      <c r="D156" s="233" t="s">
        <v>160</v>
      </c>
      <c r="E156" s="244" t="s">
        <v>19</v>
      </c>
      <c r="F156" s="245" t="s">
        <v>500</v>
      </c>
      <c r="G156" s="243"/>
      <c r="H156" s="246">
        <v>2.3999999999999999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160</v>
      </c>
      <c r="AU156" s="252" t="s">
        <v>82</v>
      </c>
      <c r="AV156" s="14" t="s">
        <v>82</v>
      </c>
      <c r="AW156" s="14" t="s">
        <v>35</v>
      </c>
      <c r="AX156" s="14" t="s">
        <v>73</v>
      </c>
      <c r="AY156" s="252" t="s">
        <v>149</v>
      </c>
    </row>
    <row r="157" s="14" customFormat="1">
      <c r="A157" s="14"/>
      <c r="B157" s="242"/>
      <c r="C157" s="243"/>
      <c r="D157" s="233" t="s">
        <v>160</v>
      </c>
      <c r="E157" s="244" t="s">
        <v>19</v>
      </c>
      <c r="F157" s="245" t="s">
        <v>501</v>
      </c>
      <c r="G157" s="243"/>
      <c r="H157" s="246">
        <v>0.94499999999999995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160</v>
      </c>
      <c r="AU157" s="252" t="s">
        <v>82</v>
      </c>
      <c r="AV157" s="14" t="s">
        <v>82</v>
      </c>
      <c r="AW157" s="14" t="s">
        <v>35</v>
      </c>
      <c r="AX157" s="14" t="s">
        <v>73</v>
      </c>
      <c r="AY157" s="252" t="s">
        <v>149</v>
      </c>
    </row>
    <row r="158" s="15" customFormat="1">
      <c r="A158" s="15"/>
      <c r="B158" s="253"/>
      <c r="C158" s="254"/>
      <c r="D158" s="233" t="s">
        <v>160</v>
      </c>
      <c r="E158" s="255" t="s">
        <v>19</v>
      </c>
      <c r="F158" s="256" t="s">
        <v>164</v>
      </c>
      <c r="G158" s="254"/>
      <c r="H158" s="257">
        <v>3.3449999999999998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160</v>
      </c>
      <c r="AU158" s="263" t="s">
        <v>82</v>
      </c>
      <c r="AV158" s="15" t="s">
        <v>156</v>
      </c>
      <c r="AW158" s="15" t="s">
        <v>35</v>
      </c>
      <c r="AX158" s="15" t="s">
        <v>80</v>
      </c>
      <c r="AY158" s="263" t="s">
        <v>149</v>
      </c>
    </row>
    <row r="159" s="2" customFormat="1" ht="16.5" customHeight="1">
      <c r="A159" s="39"/>
      <c r="B159" s="40"/>
      <c r="C159" s="213" t="s">
        <v>230</v>
      </c>
      <c r="D159" s="213" t="s">
        <v>151</v>
      </c>
      <c r="E159" s="214" t="s">
        <v>502</v>
      </c>
      <c r="F159" s="215" t="s">
        <v>503</v>
      </c>
      <c r="G159" s="216" t="s">
        <v>203</v>
      </c>
      <c r="H159" s="217">
        <v>3.3450000000000002</v>
      </c>
      <c r="I159" s="218"/>
      <c r="J159" s="219">
        <f>ROUND(I159*H159,2)</f>
        <v>0</v>
      </c>
      <c r="K159" s="215" t="s">
        <v>155</v>
      </c>
      <c r="L159" s="45"/>
      <c r="M159" s="220" t="s">
        <v>19</v>
      </c>
      <c r="N159" s="221" t="s">
        <v>44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156</v>
      </c>
      <c r="AT159" s="224" t="s">
        <v>151</v>
      </c>
      <c r="AU159" s="224" t="s">
        <v>82</v>
      </c>
      <c r="AY159" s="18" t="s">
        <v>149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80</v>
      </c>
      <c r="BK159" s="225">
        <f>ROUND(I159*H159,2)</f>
        <v>0</v>
      </c>
      <c r="BL159" s="18" t="s">
        <v>156</v>
      </c>
      <c r="BM159" s="224" t="s">
        <v>504</v>
      </c>
    </row>
    <row r="160" s="2" customFormat="1">
      <c r="A160" s="39"/>
      <c r="B160" s="40"/>
      <c r="C160" s="41"/>
      <c r="D160" s="226" t="s">
        <v>158</v>
      </c>
      <c r="E160" s="41"/>
      <c r="F160" s="227" t="s">
        <v>505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158</v>
      </c>
      <c r="AU160" s="18" t="s">
        <v>82</v>
      </c>
    </row>
    <row r="161" s="13" customFormat="1">
      <c r="A161" s="13"/>
      <c r="B161" s="231"/>
      <c r="C161" s="232"/>
      <c r="D161" s="233" t="s">
        <v>160</v>
      </c>
      <c r="E161" s="234" t="s">
        <v>19</v>
      </c>
      <c r="F161" s="235" t="s">
        <v>301</v>
      </c>
      <c r="G161" s="232"/>
      <c r="H161" s="234" t="s">
        <v>19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160</v>
      </c>
      <c r="AU161" s="241" t="s">
        <v>82</v>
      </c>
      <c r="AV161" s="13" t="s">
        <v>80</v>
      </c>
      <c r="AW161" s="13" t="s">
        <v>35</v>
      </c>
      <c r="AX161" s="13" t="s">
        <v>73</v>
      </c>
      <c r="AY161" s="241" t="s">
        <v>149</v>
      </c>
    </row>
    <row r="162" s="13" customFormat="1">
      <c r="A162" s="13"/>
      <c r="B162" s="231"/>
      <c r="C162" s="232"/>
      <c r="D162" s="233" t="s">
        <v>160</v>
      </c>
      <c r="E162" s="234" t="s">
        <v>19</v>
      </c>
      <c r="F162" s="235" t="s">
        <v>499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160</v>
      </c>
      <c r="AU162" s="241" t="s">
        <v>82</v>
      </c>
      <c r="AV162" s="13" t="s">
        <v>80</v>
      </c>
      <c r="AW162" s="13" t="s">
        <v>35</v>
      </c>
      <c r="AX162" s="13" t="s">
        <v>73</v>
      </c>
      <c r="AY162" s="241" t="s">
        <v>149</v>
      </c>
    </row>
    <row r="163" s="14" customFormat="1">
      <c r="A163" s="14"/>
      <c r="B163" s="242"/>
      <c r="C163" s="243"/>
      <c r="D163" s="233" t="s">
        <v>160</v>
      </c>
      <c r="E163" s="244" t="s">
        <v>19</v>
      </c>
      <c r="F163" s="245" t="s">
        <v>500</v>
      </c>
      <c r="G163" s="243"/>
      <c r="H163" s="246">
        <v>2.3999999999999999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160</v>
      </c>
      <c r="AU163" s="252" t="s">
        <v>82</v>
      </c>
      <c r="AV163" s="14" t="s">
        <v>82</v>
      </c>
      <c r="AW163" s="14" t="s">
        <v>35</v>
      </c>
      <c r="AX163" s="14" t="s">
        <v>73</v>
      </c>
      <c r="AY163" s="252" t="s">
        <v>149</v>
      </c>
    </row>
    <row r="164" s="14" customFormat="1">
      <c r="A164" s="14"/>
      <c r="B164" s="242"/>
      <c r="C164" s="243"/>
      <c r="D164" s="233" t="s">
        <v>160</v>
      </c>
      <c r="E164" s="244" t="s">
        <v>19</v>
      </c>
      <c r="F164" s="245" t="s">
        <v>501</v>
      </c>
      <c r="G164" s="243"/>
      <c r="H164" s="246">
        <v>0.94499999999999995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160</v>
      </c>
      <c r="AU164" s="252" t="s">
        <v>82</v>
      </c>
      <c r="AV164" s="14" t="s">
        <v>82</v>
      </c>
      <c r="AW164" s="14" t="s">
        <v>35</v>
      </c>
      <c r="AX164" s="14" t="s">
        <v>73</v>
      </c>
      <c r="AY164" s="252" t="s">
        <v>149</v>
      </c>
    </row>
    <row r="165" s="15" customFormat="1">
      <c r="A165" s="15"/>
      <c r="B165" s="253"/>
      <c r="C165" s="254"/>
      <c r="D165" s="233" t="s">
        <v>160</v>
      </c>
      <c r="E165" s="255" t="s">
        <v>19</v>
      </c>
      <c r="F165" s="256" t="s">
        <v>164</v>
      </c>
      <c r="G165" s="254"/>
      <c r="H165" s="257">
        <v>3.3449999999999998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160</v>
      </c>
      <c r="AU165" s="263" t="s">
        <v>82</v>
      </c>
      <c r="AV165" s="15" t="s">
        <v>156</v>
      </c>
      <c r="AW165" s="15" t="s">
        <v>35</v>
      </c>
      <c r="AX165" s="15" t="s">
        <v>80</v>
      </c>
      <c r="AY165" s="263" t="s">
        <v>149</v>
      </c>
    </row>
    <row r="166" s="2" customFormat="1" ht="16.5" customHeight="1">
      <c r="A166" s="39"/>
      <c r="B166" s="40"/>
      <c r="C166" s="213" t="s">
        <v>236</v>
      </c>
      <c r="D166" s="213" t="s">
        <v>151</v>
      </c>
      <c r="E166" s="214" t="s">
        <v>506</v>
      </c>
      <c r="F166" s="215" t="s">
        <v>507</v>
      </c>
      <c r="G166" s="216" t="s">
        <v>220</v>
      </c>
      <c r="H166" s="217">
        <v>0.90400000000000003</v>
      </c>
      <c r="I166" s="218"/>
      <c r="J166" s="219">
        <f>ROUND(I166*H166,2)</f>
        <v>0</v>
      </c>
      <c r="K166" s="215" t="s">
        <v>155</v>
      </c>
      <c r="L166" s="45"/>
      <c r="M166" s="220" t="s">
        <v>19</v>
      </c>
      <c r="N166" s="221" t="s">
        <v>44</v>
      </c>
      <c r="O166" s="85"/>
      <c r="P166" s="222">
        <f>O166*H166</f>
        <v>0</v>
      </c>
      <c r="Q166" s="222">
        <v>1.0606199999999999</v>
      </c>
      <c r="R166" s="222">
        <f>Q166*H166</f>
        <v>0.95880047999999996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156</v>
      </c>
      <c r="AT166" s="224" t="s">
        <v>151</v>
      </c>
      <c r="AU166" s="224" t="s">
        <v>82</v>
      </c>
      <c r="AY166" s="18" t="s">
        <v>149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80</v>
      </c>
      <c r="BK166" s="225">
        <f>ROUND(I166*H166,2)</f>
        <v>0</v>
      </c>
      <c r="BL166" s="18" t="s">
        <v>156</v>
      </c>
      <c r="BM166" s="224" t="s">
        <v>508</v>
      </c>
    </row>
    <row r="167" s="2" customFormat="1">
      <c r="A167" s="39"/>
      <c r="B167" s="40"/>
      <c r="C167" s="41"/>
      <c r="D167" s="226" t="s">
        <v>158</v>
      </c>
      <c r="E167" s="41"/>
      <c r="F167" s="227" t="s">
        <v>509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158</v>
      </c>
      <c r="AU167" s="18" t="s">
        <v>82</v>
      </c>
    </row>
    <row r="168" s="13" customFormat="1">
      <c r="A168" s="13"/>
      <c r="B168" s="231"/>
      <c r="C168" s="232"/>
      <c r="D168" s="233" t="s">
        <v>160</v>
      </c>
      <c r="E168" s="234" t="s">
        <v>19</v>
      </c>
      <c r="F168" s="235" t="s">
        <v>301</v>
      </c>
      <c r="G168" s="232"/>
      <c r="H168" s="234" t="s">
        <v>19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160</v>
      </c>
      <c r="AU168" s="241" t="s">
        <v>82</v>
      </c>
      <c r="AV168" s="13" t="s">
        <v>80</v>
      </c>
      <c r="AW168" s="13" t="s">
        <v>35</v>
      </c>
      <c r="AX168" s="13" t="s">
        <v>73</v>
      </c>
      <c r="AY168" s="241" t="s">
        <v>149</v>
      </c>
    </row>
    <row r="169" s="13" customFormat="1">
      <c r="A169" s="13"/>
      <c r="B169" s="231"/>
      <c r="C169" s="232"/>
      <c r="D169" s="233" t="s">
        <v>160</v>
      </c>
      <c r="E169" s="234" t="s">
        <v>19</v>
      </c>
      <c r="F169" s="235" t="s">
        <v>405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160</v>
      </c>
      <c r="AU169" s="241" t="s">
        <v>82</v>
      </c>
      <c r="AV169" s="13" t="s">
        <v>80</v>
      </c>
      <c r="AW169" s="13" t="s">
        <v>35</v>
      </c>
      <c r="AX169" s="13" t="s">
        <v>73</v>
      </c>
      <c r="AY169" s="241" t="s">
        <v>149</v>
      </c>
    </row>
    <row r="170" s="14" customFormat="1">
      <c r="A170" s="14"/>
      <c r="B170" s="242"/>
      <c r="C170" s="243"/>
      <c r="D170" s="233" t="s">
        <v>160</v>
      </c>
      <c r="E170" s="244" t="s">
        <v>19</v>
      </c>
      <c r="F170" s="245" t="s">
        <v>510</v>
      </c>
      <c r="G170" s="243"/>
      <c r="H170" s="246">
        <v>0.93200000000000005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160</v>
      </c>
      <c r="AU170" s="252" t="s">
        <v>82</v>
      </c>
      <c r="AV170" s="14" t="s">
        <v>82</v>
      </c>
      <c r="AW170" s="14" t="s">
        <v>35</v>
      </c>
      <c r="AX170" s="14" t="s">
        <v>73</v>
      </c>
      <c r="AY170" s="252" t="s">
        <v>149</v>
      </c>
    </row>
    <row r="171" s="14" customFormat="1">
      <c r="A171" s="14"/>
      <c r="B171" s="242"/>
      <c r="C171" s="243"/>
      <c r="D171" s="233" t="s">
        <v>160</v>
      </c>
      <c r="E171" s="244" t="s">
        <v>19</v>
      </c>
      <c r="F171" s="245" t="s">
        <v>511</v>
      </c>
      <c r="G171" s="243"/>
      <c r="H171" s="246">
        <v>-0.028000000000000001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160</v>
      </c>
      <c r="AU171" s="252" t="s">
        <v>82</v>
      </c>
      <c r="AV171" s="14" t="s">
        <v>82</v>
      </c>
      <c r="AW171" s="14" t="s">
        <v>35</v>
      </c>
      <c r="AX171" s="14" t="s">
        <v>73</v>
      </c>
      <c r="AY171" s="252" t="s">
        <v>149</v>
      </c>
    </row>
    <row r="172" s="15" customFormat="1">
      <c r="A172" s="15"/>
      <c r="B172" s="253"/>
      <c r="C172" s="254"/>
      <c r="D172" s="233" t="s">
        <v>160</v>
      </c>
      <c r="E172" s="255" t="s">
        <v>19</v>
      </c>
      <c r="F172" s="256" t="s">
        <v>164</v>
      </c>
      <c r="G172" s="254"/>
      <c r="H172" s="257">
        <v>0.90400000000000003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160</v>
      </c>
      <c r="AU172" s="263" t="s">
        <v>82</v>
      </c>
      <c r="AV172" s="15" t="s">
        <v>156</v>
      </c>
      <c r="AW172" s="15" t="s">
        <v>35</v>
      </c>
      <c r="AX172" s="15" t="s">
        <v>80</v>
      </c>
      <c r="AY172" s="263" t="s">
        <v>149</v>
      </c>
    </row>
    <row r="173" s="2" customFormat="1" ht="21.75" customHeight="1">
      <c r="A173" s="39"/>
      <c r="B173" s="40"/>
      <c r="C173" s="213" t="s">
        <v>242</v>
      </c>
      <c r="D173" s="213" t="s">
        <v>151</v>
      </c>
      <c r="E173" s="214" t="s">
        <v>512</v>
      </c>
      <c r="F173" s="215" t="s">
        <v>513</v>
      </c>
      <c r="G173" s="216" t="s">
        <v>174</v>
      </c>
      <c r="H173" s="217">
        <v>0.248</v>
      </c>
      <c r="I173" s="218"/>
      <c r="J173" s="219">
        <f>ROUND(I173*H173,2)</f>
        <v>0</v>
      </c>
      <c r="K173" s="215" t="s">
        <v>155</v>
      </c>
      <c r="L173" s="45"/>
      <c r="M173" s="220" t="s">
        <v>19</v>
      </c>
      <c r="N173" s="221" t="s">
        <v>44</v>
      </c>
      <c r="O173" s="85"/>
      <c r="P173" s="222">
        <f>O173*H173</f>
        <v>0</v>
      </c>
      <c r="Q173" s="222">
        <v>2.5018699999999998</v>
      </c>
      <c r="R173" s="222">
        <f>Q173*H173</f>
        <v>0.62046375999999992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156</v>
      </c>
      <c r="AT173" s="224" t="s">
        <v>151</v>
      </c>
      <c r="AU173" s="224" t="s">
        <v>82</v>
      </c>
      <c r="AY173" s="18" t="s">
        <v>149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156</v>
      </c>
      <c r="BM173" s="224" t="s">
        <v>514</v>
      </c>
    </row>
    <row r="174" s="2" customFormat="1">
      <c r="A174" s="39"/>
      <c r="B174" s="40"/>
      <c r="C174" s="41"/>
      <c r="D174" s="226" t="s">
        <v>158</v>
      </c>
      <c r="E174" s="41"/>
      <c r="F174" s="227" t="s">
        <v>515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82</v>
      </c>
    </row>
    <row r="175" s="13" customFormat="1">
      <c r="A175" s="13"/>
      <c r="B175" s="231"/>
      <c r="C175" s="232"/>
      <c r="D175" s="233" t="s">
        <v>160</v>
      </c>
      <c r="E175" s="234" t="s">
        <v>19</v>
      </c>
      <c r="F175" s="235" t="s">
        <v>301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160</v>
      </c>
      <c r="AU175" s="241" t="s">
        <v>82</v>
      </c>
      <c r="AV175" s="13" t="s">
        <v>80</v>
      </c>
      <c r="AW175" s="13" t="s">
        <v>35</v>
      </c>
      <c r="AX175" s="13" t="s">
        <v>73</v>
      </c>
      <c r="AY175" s="241" t="s">
        <v>149</v>
      </c>
    </row>
    <row r="176" s="13" customFormat="1">
      <c r="A176" s="13"/>
      <c r="B176" s="231"/>
      <c r="C176" s="232"/>
      <c r="D176" s="233" t="s">
        <v>160</v>
      </c>
      <c r="E176" s="234" t="s">
        <v>19</v>
      </c>
      <c r="F176" s="235" t="s">
        <v>516</v>
      </c>
      <c r="G176" s="232"/>
      <c r="H176" s="234" t="s">
        <v>19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160</v>
      </c>
      <c r="AU176" s="241" t="s">
        <v>82</v>
      </c>
      <c r="AV176" s="13" t="s">
        <v>80</v>
      </c>
      <c r="AW176" s="13" t="s">
        <v>35</v>
      </c>
      <c r="AX176" s="13" t="s">
        <v>73</v>
      </c>
      <c r="AY176" s="241" t="s">
        <v>149</v>
      </c>
    </row>
    <row r="177" s="14" customFormat="1">
      <c r="A177" s="14"/>
      <c r="B177" s="242"/>
      <c r="C177" s="243"/>
      <c r="D177" s="233" t="s">
        <v>160</v>
      </c>
      <c r="E177" s="244" t="s">
        <v>19</v>
      </c>
      <c r="F177" s="245" t="s">
        <v>517</v>
      </c>
      <c r="G177" s="243"/>
      <c r="H177" s="246">
        <v>0.248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160</v>
      </c>
      <c r="AU177" s="252" t="s">
        <v>82</v>
      </c>
      <c r="AV177" s="14" t="s">
        <v>82</v>
      </c>
      <c r="AW177" s="14" t="s">
        <v>35</v>
      </c>
      <c r="AX177" s="14" t="s">
        <v>73</v>
      </c>
      <c r="AY177" s="252" t="s">
        <v>149</v>
      </c>
    </row>
    <row r="178" s="15" customFormat="1">
      <c r="A178" s="15"/>
      <c r="B178" s="253"/>
      <c r="C178" s="254"/>
      <c r="D178" s="233" t="s">
        <v>160</v>
      </c>
      <c r="E178" s="255" t="s">
        <v>19</v>
      </c>
      <c r="F178" s="256" t="s">
        <v>164</v>
      </c>
      <c r="G178" s="254"/>
      <c r="H178" s="257">
        <v>0.248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160</v>
      </c>
      <c r="AU178" s="263" t="s">
        <v>82</v>
      </c>
      <c r="AV178" s="15" t="s">
        <v>156</v>
      </c>
      <c r="AW178" s="15" t="s">
        <v>35</v>
      </c>
      <c r="AX178" s="15" t="s">
        <v>80</v>
      </c>
      <c r="AY178" s="263" t="s">
        <v>149</v>
      </c>
    </row>
    <row r="179" s="2" customFormat="1" ht="16.5" customHeight="1">
      <c r="A179" s="39"/>
      <c r="B179" s="40"/>
      <c r="C179" s="213" t="s">
        <v>250</v>
      </c>
      <c r="D179" s="213" t="s">
        <v>151</v>
      </c>
      <c r="E179" s="214" t="s">
        <v>518</v>
      </c>
      <c r="F179" s="215" t="s">
        <v>519</v>
      </c>
      <c r="G179" s="216" t="s">
        <v>220</v>
      </c>
      <c r="H179" s="217">
        <v>0.050000000000000003</v>
      </c>
      <c r="I179" s="218"/>
      <c r="J179" s="219">
        <f>ROUND(I179*H179,2)</f>
        <v>0</v>
      </c>
      <c r="K179" s="215" t="s">
        <v>155</v>
      </c>
      <c r="L179" s="45"/>
      <c r="M179" s="220" t="s">
        <v>19</v>
      </c>
      <c r="N179" s="221" t="s">
        <v>44</v>
      </c>
      <c r="O179" s="85"/>
      <c r="P179" s="222">
        <f>O179*H179</f>
        <v>0</v>
      </c>
      <c r="Q179" s="222">
        <v>1.0606199999999999</v>
      </c>
      <c r="R179" s="222">
        <f>Q179*H179</f>
        <v>0.053030999999999995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156</v>
      </c>
      <c r="AT179" s="224" t="s">
        <v>151</v>
      </c>
      <c r="AU179" s="224" t="s">
        <v>82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156</v>
      </c>
      <c r="BM179" s="224" t="s">
        <v>520</v>
      </c>
    </row>
    <row r="180" s="2" customFormat="1">
      <c r="A180" s="39"/>
      <c r="B180" s="40"/>
      <c r="C180" s="41"/>
      <c r="D180" s="226" t="s">
        <v>158</v>
      </c>
      <c r="E180" s="41"/>
      <c r="F180" s="227" t="s">
        <v>521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158</v>
      </c>
      <c r="AU180" s="18" t="s">
        <v>82</v>
      </c>
    </row>
    <row r="181" s="13" customFormat="1">
      <c r="A181" s="13"/>
      <c r="B181" s="231"/>
      <c r="C181" s="232"/>
      <c r="D181" s="233" t="s">
        <v>160</v>
      </c>
      <c r="E181" s="234" t="s">
        <v>19</v>
      </c>
      <c r="F181" s="235" t="s">
        <v>301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160</v>
      </c>
      <c r="AU181" s="241" t="s">
        <v>82</v>
      </c>
      <c r="AV181" s="13" t="s">
        <v>80</v>
      </c>
      <c r="AW181" s="13" t="s">
        <v>35</v>
      </c>
      <c r="AX181" s="13" t="s">
        <v>73</v>
      </c>
      <c r="AY181" s="241" t="s">
        <v>149</v>
      </c>
    </row>
    <row r="182" s="13" customFormat="1">
      <c r="A182" s="13"/>
      <c r="B182" s="231"/>
      <c r="C182" s="232"/>
      <c r="D182" s="233" t="s">
        <v>160</v>
      </c>
      <c r="E182" s="234" t="s">
        <v>19</v>
      </c>
      <c r="F182" s="235" t="s">
        <v>516</v>
      </c>
      <c r="G182" s="232"/>
      <c r="H182" s="234" t="s">
        <v>19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160</v>
      </c>
      <c r="AU182" s="241" t="s">
        <v>82</v>
      </c>
      <c r="AV182" s="13" t="s">
        <v>80</v>
      </c>
      <c r="AW182" s="13" t="s">
        <v>35</v>
      </c>
      <c r="AX182" s="13" t="s">
        <v>73</v>
      </c>
      <c r="AY182" s="241" t="s">
        <v>149</v>
      </c>
    </row>
    <row r="183" s="14" customFormat="1">
      <c r="A183" s="14"/>
      <c r="B183" s="242"/>
      <c r="C183" s="243"/>
      <c r="D183" s="233" t="s">
        <v>160</v>
      </c>
      <c r="E183" s="244" t="s">
        <v>19</v>
      </c>
      <c r="F183" s="245" t="s">
        <v>522</v>
      </c>
      <c r="G183" s="243"/>
      <c r="H183" s="246">
        <v>0.050000000000000003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160</v>
      </c>
      <c r="AU183" s="252" t="s">
        <v>82</v>
      </c>
      <c r="AV183" s="14" t="s">
        <v>82</v>
      </c>
      <c r="AW183" s="14" t="s">
        <v>35</v>
      </c>
      <c r="AX183" s="14" t="s">
        <v>73</v>
      </c>
      <c r="AY183" s="252" t="s">
        <v>149</v>
      </c>
    </row>
    <row r="184" s="15" customFormat="1">
      <c r="A184" s="15"/>
      <c r="B184" s="253"/>
      <c r="C184" s="254"/>
      <c r="D184" s="233" t="s">
        <v>160</v>
      </c>
      <c r="E184" s="255" t="s">
        <v>19</v>
      </c>
      <c r="F184" s="256" t="s">
        <v>164</v>
      </c>
      <c r="G184" s="254"/>
      <c r="H184" s="257">
        <v>0.050000000000000003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160</v>
      </c>
      <c r="AU184" s="263" t="s">
        <v>82</v>
      </c>
      <c r="AV184" s="15" t="s">
        <v>156</v>
      </c>
      <c r="AW184" s="15" t="s">
        <v>35</v>
      </c>
      <c r="AX184" s="15" t="s">
        <v>80</v>
      </c>
      <c r="AY184" s="263" t="s">
        <v>149</v>
      </c>
    </row>
    <row r="185" s="12" customFormat="1" ht="22.8" customHeight="1">
      <c r="A185" s="12"/>
      <c r="B185" s="197"/>
      <c r="C185" s="198"/>
      <c r="D185" s="199" t="s">
        <v>72</v>
      </c>
      <c r="E185" s="211" t="s">
        <v>171</v>
      </c>
      <c r="F185" s="211" t="s">
        <v>278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SUM(P186:P240)</f>
        <v>0</v>
      </c>
      <c r="Q185" s="205"/>
      <c r="R185" s="206">
        <f>SUM(R186:R240)</f>
        <v>14.124354800000001</v>
      </c>
      <c r="S185" s="205"/>
      <c r="T185" s="207">
        <f>SUM(T186:T240)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80</v>
      </c>
      <c r="AT185" s="209" t="s">
        <v>72</v>
      </c>
      <c r="AU185" s="209" t="s">
        <v>80</v>
      </c>
      <c r="AY185" s="208" t="s">
        <v>149</v>
      </c>
      <c r="BK185" s="210">
        <f>SUM(BK186:BK240)</f>
        <v>0</v>
      </c>
    </row>
    <row r="186" s="2" customFormat="1" ht="24.15" customHeight="1">
      <c r="A186" s="39"/>
      <c r="B186" s="40"/>
      <c r="C186" s="213" t="s">
        <v>8</v>
      </c>
      <c r="D186" s="213" t="s">
        <v>151</v>
      </c>
      <c r="E186" s="214" t="s">
        <v>290</v>
      </c>
      <c r="F186" s="215" t="s">
        <v>291</v>
      </c>
      <c r="G186" s="216" t="s">
        <v>181</v>
      </c>
      <c r="H186" s="217">
        <v>17</v>
      </c>
      <c r="I186" s="218"/>
      <c r="J186" s="219">
        <f>ROUND(I186*H186,2)</f>
        <v>0</v>
      </c>
      <c r="K186" s="215" t="s">
        <v>155</v>
      </c>
      <c r="L186" s="45"/>
      <c r="M186" s="220" t="s">
        <v>19</v>
      </c>
      <c r="N186" s="221" t="s">
        <v>44</v>
      </c>
      <c r="O186" s="85"/>
      <c r="P186" s="222">
        <f>O186*H186</f>
        <v>0</v>
      </c>
      <c r="Q186" s="222">
        <v>0.17488999999999999</v>
      </c>
      <c r="R186" s="222">
        <f>Q186*H186</f>
        <v>2.9731299999999998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156</v>
      </c>
      <c r="AT186" s="224" t="s">
        <v>151</v>
      </c>
      <c r="AU186" s="224" t="s">
        <v>82</v>
      </c>
      <c r="AY186" s="18" t="s">
        <v>149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80</v>
      </c>
      <c r="BK186" s="225">
        <f>ROUND(I186*H186,2)</f>
        <v>0</v>
      </c>
      <c r="BL186" s="18" t="s">
        <v>156</v>
      </c>
      <c r="BM186" s="224" t="s">
        <v>523</v>
      </c>
    </row>
    <row r="187" s="2" customFormat="1">
      <c r="A187" s="39"/>
      <c r="B187" s="40"/>
      <c r="C187" s="41"/>
      <c r="D187" s="226" t="s">
        <v>158</v>
      </c>
      <c r="E187" s="41"/>
      <c r="F187" s="227" t="s">
        <v>293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82</v>
      </c>
    </row>
    <row r="188" s="13" customFormat="1">
      <c r="A188" s="13"/>
      <c r="B188" s="231"/>
      <c r="C188" s="232"/>
      <c r="D188" s="233" t="s">
        <v>160</v>
      </c>
      <c r="E188" s="234" t="s">
        <v>19</v>
      </c>
      <c r="F188" s="235" t="s">
        <v>524</v>
      </c>
      <c r="G188" s="232"/>
      <c r="H188" s="234" t="s">
        <v>19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160</v>
      </c>
      <c r="AU188" s="241" t="s">
        <v>82</v>
      </c>
      <c r="AV188" s="13" t="s">
        <v>80</v>
      </c>
      <c r="AW188" s="13" t="s">
        <v>35</v>
      </c>
      <c r="AX188" s="13" t="s">
        <v>73</v>
      </c>
      <c r="AY188" s="241" t="s">
        <v>149</v>
      </c>
    </row>
    <row r="189" s="13" customFormat="1">
      <c r="A189" s="13"/>
      <c r="B189" s="231"/>
      <c r="C189" s="232"/>
      <c r="D189" s="233" t="s">
        <v>160</v>
      </c>
      <c r="E189" s="234" t="s">
        <v>19</v>
      </c>
      <c r="F189" s="235" t="s">
        <v>525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160</v>
      </c>
      <c r="AU189" s="241" t="s">
        <v>82</v>
      </c>
      <c r="AV189" s="13" t="s">
        <v>80</v>
      </c>
      <c r="AW189" s="13" t="s">
        <v>35</v>
      </c>
      <c r="AX189" s="13" t="s">
        <v>73</v>
      </c>
      <c r="AY189" s="241" t="s">
        <v>149</v>
      </c>
    </row>
    <row r="190" s="14" customFormat="1">
      <c r="A190" s="14"/>
      <c r="B190" s="242"/>
      <c r="C190" s="243"/>
      <c r="D190" s="233" t="s">
        <v>160</v>
      </c>
      <c r="E190" s="244" t="s">
        <v>19</v>
      </c>
      <c r="F190" s="245" t="s">
        <v>8</v>
      </c>
      <c r="G190" s="243"/>
      <c r="H190" s="246">
        <v>15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160</v>
      </c>
      <c r="AU190" s="252" t="s">
        <v>82</v>
      </c>
      <c r="AV190" s="14" t="s">
        <v>82</v>
      </c>
      <c r="AW190" s="14" t="s">
        <v>35</v>
      </c>
      <c r="AX190" s="14" t="s">
        <v>73</v>
      </c>
      <c r="AY190" s="252" t="s">
        <v>149</v>
      </c>
    </row>
    <row r="191" s="13" customFormat="1">
      <c r="A191" s="13"/>
      <c r="B191" s="231"/>
      <c r="C191" s="232"/>
      <c r="D191" s="233" t="s">
        <v>160</v>
      </c>
      <c r="E191" s="234" t="s">
        <v>19</v>
      </c>
      <c r="F191" s="235" t="s">
        <v>526</v>
      </c>
      <c r="G191" s="232"/>
      <c r="H191" s="234" t="s">
        <v>19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160</v>
      </c>
      <c r="AU191" s="241" t="s">
        <v>82</v>
      </c>
      <c r="AV191" s="13" t="s">
        <v>80</v>
      </c>
      <c r="AW191" s="13" t="s">
        <v>35</v>
      </c>
      <c r="AX191" s="13" t="s">
        <v>73</v>
      </c>
      <c r="AY191" s="241" t="s">
        <v>149</v>
      </c>
    </row>
    <row r="192" s="14" customFormat="1">
      <c r="A192" s="14"/>
      <c r="B192" s="242"/>
      <c r="C192" s="243"/>
      <c r="D192" s="233" t="s">
        <v>160</v>
      </c>
      <c r="E192" s="244" t="s">
        <v>19</v>
      </c>
      <c r="F192" s="245" t="s">
        <v>82</v>
      </c>
      <c r="G192" s="243"/>
      <c r="H192" s="246">
        <v>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160</v>
      </c>
      <c r="AU192" s="252" t="s">
        <v>82</v>
      </c>
      <c r="AV192" s="14" t="s">
        <v>82</v>
      </c>
      <c r="AW192" s="14" t="s">
        <v>35</v>
      </c>
      <c r="AX192" s="14" t="s">
        <v>73</v>
      </c>
      <c r="AY192" s="252" t="s">
        <v>149</v>
      </c>
    </row>
    <row r="193" s="15" customFormat="1">
      <c r="A193" s="15"/>
      <c r="B193" s="253"/>
      <c r="C193" s="254"/>
      <c r="D193" s="233" t="s">
        <v>160</v>
      </c>
      <c r="E193" s="255" t="s">
        <v>19</v>
      </c>
      <c r="F193" s="256" t="s">
        <v>164</v>
      </c>
      <c r="G193" s="254"/>
      <c r="H193" s="257">
        <v>17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160</v>
      </c>
      <c r="AU193" s="263" t="s">
        <v>82</v>
      </c>
      <c r="AV193" s="15" t="s">
        <v>156</v>
      </c>
      <c r="AW193" s="15" t="s">
        <v>35</v>
      </c>
      <c r="AX193" s="15" t="s">
        <v>80</v>
      </c>
      <c r="AY193" s="263" t="s">
        <v>149</v>
      </c>
    </row>
    <row r="194" s="2" customFormat="1" ht="24.15" customHeight="1">
      <c r="A194" s="39"/>
      <c r="B194" s="40"/>
      <c r="C194" s="270" t="s">
        <v>264</v>
      </c>
      <c r="D194" s="270" t="s">
        <v>285</v>
      </c>
      <c r="E194" s="271" t="s">
        <v>286</v>
      </c>
      <c r="F194" s="272" t="s">
        <v>287</v>
      </c>
      <c r="G194" s="273" t="s">
        <v>181</v>
      </c>
      <c r="H194" s="274">
        <v>15</v>
      </c>
      <c r="I194" s="275"/>
      <c r="J194" s="276">
        <f>ROUND(I194*H194,2)</f>
        <v>0</v>
      </c>
      <c r="K194" s="272" t="s">
        <v>288</v>
      </c>
      <c r="L194" s="277"/>
      <c r="M194" s="278" t="s">
        <v>19</v>
      </c>
      <c r="N194" s="279" t="s">
        <v>44</v>
      </c>
      <c r="O194" s="85"/>
      <c r="P194" s="222">
        <f>O194*H194</f>
        <v>0</v>
      </c>
      <c r="Q194" s="222">
        <v>0.0073000000000000001</v>
      </c>
      <c r="R194" s="222">
        <f>Q194*H194</f>
        <v>0.1095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211</v>
      </c>
      <c r="AT194" s="224" t="s">
        <v>285</v>
      </c>
      <c r="AU194" s="224" t="s">
        <v>82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80</v>
      </c>
      <c r="BK194" s="225">
        <f>ROUND(I194*H194,2)</f>
        <v>0</v>
      </c>
      <c r="BL194" s="18" t="s">
        <v>156</v>
      </c>
      <c r="BM194" s="224" t="s">
        <v>527</v>
      </c>
    </row>
    <row r="195" s="13" customFormat="1">
      <c r="A195" s="13"/>
      <c r="B195" s="231"/>
      <c r="C195" s="232"/>
      <c r="D195" s="233" t="s">
        <v>160</v>
      </c>
      <c r="E195" s="234" t="s">
        <v>19</v>
      </c>
      <c r="F195" s="235" t="s">
        <v>524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160</v>
      </c>
      <c r="AU195" s="241" t="s">
        <v>82</v>
      </c>
      <c r="AV195" s="13" t="s">
        <v>80</v>
      </c>
      <c r="AW195" s="13" t="s">
        <v>35</v>
      </c>
      <c r="AX195" s="13" t="s">
        <v>73</v>
      </c>
      <c r="AY195" s="241" t="s">
        <v>149</v>
      </c>
    </row>
    <row r="196" s="14" customFormat="1">
      <c r="A196" s="14"/>
      <c r="B196" s="242"/>
      <c r="C196" s="243"/>
      <c r="D196" s="233" t="s">
        <v>160</v>
      </c>
      <c r="E196" s="244" t="s">
        <v>19</v>
      </c>
      <c r="F196" s="245" t="s">
        <v>8</v>
      </c>
      <c r="G196" s="243"/>
      <c r="H196" s="246">
        <v>15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160</v>
      </c>
      <c r="AU196" s="252" t="s">
        <v>82</v>
      </c>
      <c r="AV196" s="14" t="s">
        <v>82</v>
      </c>
      <c r="AW196" s="14" t="s">
        <v>35</v>
      </c>
      <c r="AX196" s="14" t="s">
        <v>73</v>
      </c>
      <c r="AY196" s="252" t="s">
        <v>149</v>
      </c>
    </row>
    <row r="197" s="15" customFormat="1">
      <c r="A197" s="15"/>
      <c r="B197" s="253"/>
      <c r="C197" s="254"/>
      <c r="D197" s="233" t="s">
        <v>160</v>
      </c>
      <c r="E197" s="255" t="s">
        <v>19</v>
      </c>
      <c r="F197" s="256" t="s">
        <v>164</v>
      </c>
      <c r="G197" s="254"/>
      <c r="H197" s="257">
        <v>15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160</v>
      </c>
      <c r="AU197" s="263" t="s">
        <v>82</v>
      </c>
      <c r="AV197" s="15" t="s">
        <v>156</v>
      </c>
      <c r="AW197" s="15" t="s">
        <v>35</v>
      </c>
      <c r="AX197" s="15" t="s">
        <v>80</v>
      </c>
      <c r="AY197" s="263" t="s">
        <v>149</v>
      </c>
    </row>
    <row r="198" s="2" customFormat="1" ht="21.75" customHeight="1">
      <c r="A198" s="39"/>
      <c r="B198" s="40"/>
      <c r="C198" s="270" t="s">
        <v>347</v>
      </c>
      <c r="D198" s="270" t="s">
        <v>285</v>
      </c>
      <c r="E198" s="271" t="s">
        <v>528</v>
      </c>
      <c r="F198" s="272" t="s">
        <v>529</v>
      </c>
      <c r="G198" s="273" t="s">
        <v>181</v>
      </c>
      <c r="H198" s="274">
        <v>2</v>
      </c>
      <c r="I198" s="275"/>
      <c r="J198" s="276">
        <f>ROUND(I198*H198,2)</f>
        <v>0</v>
      </c>
      <c r="K198" s="272" t="s">
        <v>288</v>
      </c>
      <c r="L198" s="277"/>
      <c r="M198" s="278" t="s">
        <v>19</v>
      </c>
      <c r="N198" s="279" t="s">
        <v>44</v>
      </c>
      <c r="O198" s="85"/>
      <c r="P198" s="222">
        <f>O198*H198</f>
        <v>0</v>
      </c>
      <c r="Q198" s="222">
        <v>0.0073000000000000001</v>
      </c>
      <c r="R198" s="222">
        <f>Q198*H198</f>
        <v>0.0146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211</v>
      </c>
      <c r="AT198" s="224" t="s">
        <v>285</v>
      </c>
      <c r="AU198" s="224" t="s">
        <v>82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156</v>
      </c>
      <c r="BM198" s="224" t="s">
        <v>530</v>
      </c>
    </row>
    <row r="199" s="13" customFormat="1">
      <c r="A199" s="13"/>
      <c r="B199" s="231"/>
      <c r="C199" s="232"/>
      <c r="D199" s="233" t="s">
        <v>160</v>
      </c>
      <c r="E199" s="234" t="s">
        <v>19</v>
      </c>
      <c r="F199" s="235" t="s">
        <v>524</v>
      </c>
      <c r="G199" s="232"/>
      <c r="H199" s="234" t="s">
        <v>19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160</v>
      </c>
      <c r="AU199" s="241" t="s">
        <v>82</v>
      </c>
      <c r="AV199" s="13" t="s">
        <v>80</v>
      </c>
      <c r="AW199" s="13" t="s">
        <v>35</v>
      </c>
      <c r="AX199" s="13" t="s">
        <v>73</v>
      </c>
      <c r="AY199" s="241" t="s">
        <v>149</v>
      </c>
    </row>
    <row r="200" s="13" customFormat="1">
      <c r="A200" s="13"/>
      <c r="B200" s="231"/>
      <c r="C200" s="232"/>
      <c r="D200" s="233" t="s">
        <v>160</v>
      </c>
      <c r="E200" s="234" t="s">
        <v>19</v>
      </c>
      <c r="F200" s="235" t="s">
        <v>531</v>
      </c>
      <c r="G200" s="232"/>
      <c r="H200" s="234" t="s">
        <v>19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160</v>
      </c>
      <c r="AU200" s="241" t="s">
        <v>82</v>
      </c>
      <c r="AV200" s="13" t="s">
        <v>80</v>
      </c>
      <c r="AW200" s="13" t="s">
        <v>35</v>
      </c>
      <c r="AX200" s="13" t="s">
        <v>73</v>
      </c>
      <c r="AY200" s="241" t="s">
        <v>149</v>
      </c>
    </row>
    <row r="201" s="14" customFormat="1">
      <c r="A201" s="14"/>
      <c r="B201" s="242"/>
      <c r="C201" s="243"/>
      <c r="D201" s="233" t="s">
        <v>160</v>
      </c>
      <c r="E201" s="244" t="s">
        <v>19</v>
      </c>
      <c r="F201" s="245" t="s">
        <v>422</v>
      </c>
      <c r="G201" s="243"/>
      <c r="H201" s="246">
        <v>2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160</v>
      </c>
      <c r="AU201" s="252" t="s">
        <v>82</v>
      </c>
      <c r="AV201" s="14" t="s">
        <v>82</v>
      </c>
      <c r="AW201" s="14" t="s">
        <v>35</v>
      </c>
      <c r="AX201" s="14" t="s">
        <v>73</v>
      </c>
      <c r="AY201" s="252" t="s">
        <v>149</v>
      </c>
    </row>
    <row r="202" s="15" customFormat="1">
      <c r="A202" s="15"/>
      <c r="B202" s="253"/>
      <c r="C202" s="254"/>
      <c r="D202" s="233" t="s">
        <v>160</v>
      </c>
      <c r="E202" s="255" t="s">
        <v>19</v>
      </c>
      <c r="F202" s="256" t="s">
        <v>164</v>
      </c>
      <c r="G202" s="254"/>
      <c r="H202" s="257">
        <v>2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3" t="s">
        <v>160</v>
      </c>
      <c r="AU202" s="263" t="s">
        <v>82</v>
      </c>
      <c r="AV202" s="15" t="s">
        <v>156</v>
      </c>
      <c r="AW202" s="15" t="s">
        <v>35</v>
      </c>
      <c r="AX202" s="15" t="s">
        <v>80</v>
      </c>
      <c r="AY202" s="263" t="s">
        <v>149</v>
      </c>
    </row>
    <row r="203" s="2" customFormat="1" ht="16.5" customHeight="1">
      <c r="A203" s="39"/>
      <c r="B203" s="40"/>
      <c r="C203" s="213" t="s">
        <v>192</v>
      </c>
      <c r="D203" s="213" t="s">
        <v>151</v>
      </c>
      <c r="E203" s="214" t="s">
        <v>532</v>
      </c>
      <c r="F203" s="215" t="s">
        <v>533</v>
      </c>
      <c r="G203" s="216" t="s">
        <v>181</v>
      </c>
      <c r="H203" s="217">
        <v>1</v>
      </c>
      <c r="I203" s="218"/>
      <c r="J203" s="219">
        <f>ROUND(I203*H203,2)</f>
        <v>0</v>
      </c>
      <c r="K203" s="215" t="s">
        <v>155</v>
      </c>
      <c r="L203" s="45"/>
      <c r="M203" s="220" t="s">
        <v>19</v>
      </c>
      <c r="N203" s="221" t="s">
        <v>44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156</v>
      </c>
      <c r="AT203" s="224" t="s">
        <v>151</v>
      </c>
      <c r="AU203" s="224" t="s">
        <v>82</v>
      </c>
      <c r="AY203" s="18" t="s">
        <v>149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80</v>
      </c>
      <c r="BK203" s="225">
        <f>ROUND(I203*H203,2)</f>
        <v>0</v>
      </c>
      <c r="BL203" s="18" t="s">
        <v>156</v>
      </c>
      <c r="BM203" s="224" t="s">
        <v>534</v>
      </c>
    </row>
    <row r="204" s="2" customFormat="1">
      <c r="A204" s="39"/>
      <c r="B204" s="40"/>
      <c r="C204" s="41"/>
      <c r="D204" s="226" t="s">
        <v>158</v>
      </c>
      <c r="E204" s="41"/>
      <c r="F204" s="227" t="s">
        <v>535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82</v>
      </c>
    </row>
    <row r="205" s="13" customFormat="1">
      <c r="A205" s="13"/>
      <c r="B205" s="231"/>
      <c r="C205" s="232"/>
      <c r="D205" s="233" t="s">
        <v>160</v>
      </c>
      <c r="E205" s="234" t="s">
        <v>19</v>
      </c>
      <c r="F205" s="235" t="s">
        <v>536</v>
      </c>
      <c r="G205" s="232"/>
      <c r="H205" s="234" t="s">
        <v>19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160</v>
      </c>
      <c r="AU205" s="241" t="s">
        <v>82</v>
      </c>
      <c r="AV205" s="13" t="s">
        <v>80</v>
      </c>
      <c r="AW205" s="13" t="s">
        <v>35</v>
      </c>
      <c r="AX205" s="13" t="s">
        <v>73</v>
      </c>
      <c r="AY205" s="241" t="s">
        <v>149</v>
      </c>
    </row>
    <row r="206" s="14" customFormat="1">
      <c r="A206" s="14"/>
      <c r="B206" s="242"/>
      <c r="C206" s="243"/>
      <c r="D206" s="233" t="s">
        <v>160</v>
      </c>
      <c r="E206" s="244" t="s">
        <v>19</v>
      </c>
      <c r="F206" s="245" t="s">
        <v>80</v>
      </c>
      <c r="G206" s="243"/>
      <c r="H206" s="246">
        <v>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160</v>
      </c>
      <c r="AU206" s="252" t="s">
        <v>82</v>
      </c>
      <c r="AV206" s="14" t="s">
        <v>82</v>
      </c>
      <c r="AW206" s="14" t="s">
        <v>35</v>
      </c>
      <c r="AX206" s="14" t="s">
        <v>73</v>
      </c>
      <c r="AY206" s="252" t="s">
        <v>149</v>
      </c>
    </row>
    <row r="207" s="15" customFormat="1">
      <c r="A207" s="15"/>
      <c r="B207" s="253"/>
      <c r="C207" s="254"/>
      <c r="D207" s="233" t="s">
        <v>160</v>
      </c>
      <c r="E207" s="255" t="s">
        <v>19</v>
      </c>
      <c r="F207" s="256" t="s">
        <v>164</v>
      </c>
      <c r="G207" s="254"/>
      <c r="H207" s="257">
        <v>1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160</v>
      </c>
      <c r="AU207" s="263" t="s">
        <v>82</v>
      </c>
      <c r="AV207" s="15" t="s">
        <v>156</v>
      </c>
      <c r="AW207" s="15" t="s">
        <v>35</v>
      </c>
      <c r="AX207" s="15" t="s">
        <v>80</v>
      </c>
      <c r="AY207" s="263" t="s">
        <v>149</v>
      </c>
    </row>
    <row r="208" s="2" customFormat="1" ht="37.8" customHeight="1">
      <c r="A208" s="39"/>
      <c r="B208" s="40"/>
      <c r="C208" s="270" t="s">
        <v>284</v>
      </c>
      <c r="D208" s="270" t="s">
        <v>285</v>
      </c>
      <c r="E208" s="271" t="s">
        <v>537</v>
      </c>
      <c r="F208" s="272" t="s">
        <v>538</v>
      </c>
      <c r="G208" s="273" t="s">
        <v>181</v>
      </c>
      <c r="H208" s="274">
        <v>1</v>
      </c>
      <c r="I208" s="275"/>
      <c r="J208" s="276">
        <f>ROUND(I208*H208,2)</f>
        <v>0</v>
      </c>
      <c r="K208" s="272" t="s">
        <v>288</v>
      </c>
      <c r="L208" s="277"/>
      <c r="M208" s="278" t="s">
        <v>19</v>
      </c>
      <c r="N208" s="279" t="s">
        <v>44</v>
      </c>
      <c r="O208" s="85"/>
      <c r="P208" s="222">
        <f>O208*H208</f>
        <v>0</v>
      </c>
      <c r="Q208" s="222">
        <v>0.056300000000000003</v>
      </c>
      <c r="R208" s="222">
        <f>Q208*H208</f>
        <v>0.056300000000000003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211</v>
      </c>
      <c r="AT208" s="224" t="s">
        <v>285</v>
      </c>
      <c r="AU208" s="224" t="s">
        <v>82</v>
      </c>
      <c r="AY208" s="18" t="s">
        <v>149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80</v>
      </c>
      <c r="BK208" s="225">
        <f>ROUND(I208*H208,2)</f>
        <v>0</v>
      </c>
      <c r="BL208" s="18" t="s">
        <v>156</v>
      </c>
      <c r="BM208" s="224" t="s">
        <v>539</v>
      </c>
    </row>
    <row r="209" s="13" customFormat="1">
      <c r="A209" s="13"/>
      <c r="B209" s="231"/>
      <c r="C209" s="232"/>
      <c r="D209" s="233" t="s">
        <v>160</v>
      </c>
      <c r="E209" s="234" t="s">
        <v>19</v>
      </c>
      <c r="F209" s="235" t="s">
        <v>536</v>
      </c>
      <c r="G209" s="232"/>
      <c r="H209" s="234" t="s">
        <v>19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160</v>
      </c>
      <c r="AU209" s="241" t="s">
        <v>82</v>
      </c>
      <c r="AV209" s="13" t="s">
        <v>80</v>
      </c>
      <c r="AW209" s="13" t="s">
        <v>35</v>
      </c>
      <c r="AX209" s="13" t="s">
        <v>73</v>
      </c>
      <c r="AY209" s="241" t="s">
        <v>149</v>
      </c>
    </row>
    <row r="210" s="14" customFormat="1">
      <c r="A210" s="14"/>
      <c r="B210" s="242"/>
      <c r="C210" s="243"/>
      <c r="D210" s="233" t="s">
        <v>160</v>
      </c>
      <c r="E210" s="244" t="s">
        <v>19</v>
      </c>
      <c r="F210" s="245" t="s">
        <v>80</v>
      </c>
      <c r="G210" s="243"/>
      <c r="H210" s="246">
        <v>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160</v>
      </c>
      <c r="AU210" s="252" t="s">
        <v>82</v>
      </c>
      <c r="AV210" s="14" t="s">
        <v>82</v>
      </c>
      <c r="AW210" s="14" t="s">
        <v>35</v>
      </c>
      <c r="AX210" s="14" t="s">
        <v>73</v>
      </c>
      <c r="AY210" s="252" t="s">
        <v>149</v>
      </c>
    </row>
    <row r="211" s="15" customFormat="1">
      <c r="A211" s="15"/>
      <c r="B211" s="253"/>
      <c r="C211" s="254"/>
      <c r="D211" s="233" t="s">
        <v>160</v>
      </c>
      <c r="E211" s="255" t="s">
        <v>19</v>
      </c>
      <c r="F211" s="256" t="s">
        <v>164</v>
      </c>
      <c r="G211" s="254"/>
      <c r="H211" s="257">
        <v>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3" t="s">
        <v>160</v>
      </c>
      <c r="AU211" s="263" t="s">
        <v>82</v>
      </c>
      <c r="AV211" s="15" t="s">
        <v>156</v>
      </c>
      <c r="AW211" s="15" t="s">
        <v>35</v>
      </c>
      <c r="AX211" s="15" t="s">
        <v>80</v>
      </c>
      <c r="AY211" s="263" t="s">
        <v>149</v>
      </c>
    </row>
    <row r="212" s="2" customFormat="1" ht="24.15" customHeight="1">
      <c r="A212" s="39"/>
      <c r="B212" s="40"/>
      <c r="C212" s="213" t="s">
        <v>357</v>
      </c>
      <c r="D212" s="213" t="s">
        <v>151</v>
      </c>
      <c r="E212" s="214" t="s">
        <v>297</v>
      </c>
      <c r="F212" s="215" t="s">
        <v>298</v>
      </c>
      <c r="G212" s="216" t="s">
        <v>154</v>
      </c>
      <c r="H212" s="217">
        <v>33.200000000000003</v>
      </c>
      <c r="I212" s="218"/>
      <c r="J212" s="219">
        <f>ROUND(I212*H212,2)</f>
        <v>0</v>
      </c>
      <c r="K212" s="215" t="s">
        <v>155</v>
      </c>
      <c r="L212" s="45"/>
      <c r="M212" s="220" t="s">
        <v>19</v>
      </c>
      <c r="N212" s="221" t="s">
        <v>44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156</v>
      </c>
      <c r="AT212" s="224" t="s">
        <v>151</v>
      </c>
      <c r="AU212" s="224" t="s">
        <v>82</v>
      </c>
      <c r="AY212" s="18" t="s">
        <v>149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80</v>
      </c>
      <c r="BK212" s="225">
        <f>ROUND(I212*H212,2)</f>
        <v>0</v>
      </c>
      <c r="BL212" s="18" t="s">
        <v>156</v>
      </c>
      <c r="BM212" s="224" t="s">
        <v>540</v>
      </c>
    </row>
    <row r="213" s="2" customFormat="1">
      <c r="A213" s="39"/>
      <c r="B213" s="40"/>
      <c r="C213" s="41"/>
      <c r="D213" s="226" t="s">
        <v>158</v>
      </c>
      <c r="E213" s="41"/>
      <c r="F213" s="227" t="s">
        <v>300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158</v>
      </c>
      <c r="AU213" s="18" t="s">
        <v>82</v>
      </c>
    </row>
    <row r="214" s="13" customFormat="1">
      <c r="A214" s="13"/>
      <c r="B214" s="231"/>
      <c r="C214" s="232"/>
      <c r="D214" s="233" t="s">
        <v>160</v>
      </c>
      <c r="E214" s="234" t="s">
        <v>19</v>
      </c>
      <c r="F214" s="235" t="s">
        <v>301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160</v>
      </c>
      <c r="AU214" s="241" t="s">
        <v>82</v>
      </c>
      <c r="AV214" s="13" t="s">
        <v>80</v>
      </c>
      <c r="AW214" s="13" t="s">
        <v>35</v>
      </c>
      <c r="AX214" s="13" t="s">
        <v>73</v>
      </c>
      <c r="AY214" s="241" t="s">
        <v>149</v>
      </c>
    </row>
    <row r="215" s="13" customFormat="1">
      <c r="A215" s="13"/>
      <c r="B215" s="231"/>
      <c r="C215" s="232"/>
      <c r="D215" s="233" t="s">
        <v>160</v>
      </c>
      <c r="E215" s="234" t="s">
        <v>19</v>
      </c>
      <c r="F215" s="235" t="s">
        <v>405</v>
      </c>
      <c r="G215" s="232"/>
      <c r="H215" s="234" t="s">
        <v>19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160</v>
      </c>
      <c r="AU215" s="241" t="s">
        <v>82</v>
      </c>
      <c r="AV215" s="13" t="s">
        <v>80</v>
      </c>
      <c r="AW215" s="13" t="s">
        <v>35</v>
      </c>
      <c r="AX215" s="13" t="s">
        <v>73</v>
      </c>
      <c r="AY215" s="241" t="s">
        <v>149</v>
      </c>
    </row>
    <row r="216" s="14" customFormat="1">
      <c r="A216" s="14"/>
      <c r="B216" s="242"/>
      <c r="C216" s="243"/>
      <c r="D216" s="233" t="s">
        <v>160</v>
      </c>
      <c r="E216" s="244" t="s">
        <v>19</v>
      </c>
      <c r="F216" s="245" t="s">
        <v>541</v>
      </c>
      <c r="G216" s="243"/>
      <c r="H216" s="246">
        <v>33.200000000000003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160</v>
      </c>
      <c r="AU216" s="252" t="s">
        <v>82</v>
      </c>
      <c r="AV216" s="14" t="s">
        <v>82</v>
      </c>
      <c r="AW216" s="14" t="s">
        <v>35</v>
      </c>
      <c r="AX216" s="14" t="s">
        <v>73</v>
      </c>
      <c r="AY216" s="252" t="s">
        <v>149</v>
      </c>
    </row>
    <row r="217" s="15" customFormat="1">
      <c r="A217" s="15"/>
      <c r="B217" s="253"/>
      <c r="C217" s="254"/>
      <c r="D217" s="233" t="s">
        <v>160</v>
      </c>
      <c r="E217" s="255" t="s">
        <v>19</v>
      </c>
      <c r="F217" s="256" t="s">
        <v>164</v>
      </c>
      <c r="G217" s="254"/>
      <c r="H217" s="257">
        <v>33.200000000000003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3" t="s">
        <v>160</v>
      </c>
      <c r="AU217" s="263" t="s">
        <v>82</v>
      </c>
      <c r="AV217" s="15" t="s">
        <v>156</v>
      </c>
      <c r="AW217" s="15" t="s">
        <v>35</v>
      </c>
      <c r="AX217" s="15" t="s">
        <v>80</v>
      </c>
      <c r="AY217" s="263" t="s">
        <v>149</v>
      </c>
    </row>
    <row r="218" s="2" customFormat="1" ht="24.15" customHeight="1">
      <c r="A218" s="39"/>
      <c r="B218" s="40"/>
      <c r="C218" s="270" t="s">
        <v>7</v>
      </c>
      <c r="D218" s="270" t="s">
        <v>285</v>
      </c>
      <c r="E218" s="271" t="s">
        <v>303</v>
      </c>
      <c r="F218" s="272" t="s">
        <v>304</v>
      </c>
      <c r="G218" s="273" t="s">
        <v>181</v>
      </c>
      <c r="H218" s="274">
        <v>16</v>
      </c>
      <c r="I218" s="275"/>
      <c r="J218" s="276">
        <f>ROUND(I218*H218,2)</f>
        <v>0</v>
      </c>
      <c r="K218" s="272" t="s">
        <v>288</v>
      </c>
      <c r="L218" s="277"/>
      <c r="M218" s="278" t="s">
        <v>19</v>
      </c>
      <c r="N218" s="279" t="s">
        <v>44</v>
      </c>
      <c r="O218" s="85"/>
      <c r="P218" s="222">
        <f>O218*H218</f>
        <v>0</v>
      </c>
      <c r="Q218" s="222">
        <v>0.056300000000000003</v>
      </c>
      <c r="R218" s="222">
        <f>Q218*H218</f>
        <v>0.90080000000000005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211</v>
      </c>
      <c r="AT218" s="224" t="s">
        <v>285</v>
      </c>
      <c r="AU218" s="224" t="s">
        <v>82</v>
      </c>
      <c r="AY218" s="18" t="s">
        <v>149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80</v>
      </c>
      <c r="BK218" s="225">
        <f>ROUND(I218*H218,2)</f>
        <v>0</v>
      </c>
      <c r="BL218" s="18" t="s">
        <v>156</v>
      </c>
      <c r="BM218" s="224" t="s">
        <v>542</v>
      </c>
    </row>
    <row r="219" s="13" customFormat="1">
      <c r="A219" s="13"/>
      <c r="B219" s="231"/>
      <c r="C219" s="232"/>
      <c r="D219" s="233" t="s">
        <v>160</v>
      </c>
      <c r="E219" s="234" t="s">
        <v>19</v>
      </c>
      <c r="F219" s="235" t="s">
        <v>301</v>
      </c>
      <c r="G219" s="232"/>
      <c r="H219" s="234" t="s">
        <v>19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160</v>
      </c>
      <c r="AU219" s="241" t="s">
        <v>82</v>
      </c>
      <c r="AV219" s="13" t="s">
        <v>80</v>
      </c>
      <c r="AW219" s="13" t="s">
        <v>35</v>
      </c>
      <c r="AX219" s="13" t="s">
        <v>73</v>
      </c>
      <c r="AY219" s="241" t="s">
        <v>149</v>
      </c>
    </row>
    <row r="220" s="13" customFormat="1">
      <c r="A220" s="13"/>
      <c r="B220" s="231"/>
      <c r="C220" s="232"/>
      <c r="D220" s="233" t="s">
        <v>160</v>
      </c>
      <c r="E220" s="234" t="s">
        <v>19</v>
      </c>
      <c r="F220" s="235" t="s">
        <v>405</v>
      </c>
      <c r="G220" s="232"/>
      <c r="H220" s="234" t="s">
        <v>19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160</v>
      </c>
      <c r="AU220" s="241" t="s">
        <v>82</v>
      </c>
      <c r="AV220" s="13" t="s">
        <v>80</v>
      </c>
      <c r="AW220" s="13" t="s">
        <v>35</v>
      </c>
      <c r="AX220" s="13" t="s">
        <v>73</v>
      </c>
      <c r="AY220" s="241" t="s">
        <v>149</v>
      </c>
    </row>
    <row r="221" s="14" customFormat="1">
      <c r="A221" s="14"/>
      <c r="B221" s="242"/>
      <c r="C221" s="243"/>
      <c r="D221" s="233" t="s">
        <v>160</v>
      </c>
      <c r="E221" s="244" t="s">
        <v>19</v>
      </c>
      <c r="F221" s="245" t="s">
        <v>264</v>
      </c>
      <c r="G221" s="243"/>
      <c r="H221" s="246">
        <v>16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160</v>
      </c>
      <c r="AU221" s="252" t="s">
        <v>82</v>
      </c>
      <c r="AV221" s="14" t="s">
        <v>82</v>
      </c>
      <c r="AW221" s="14" t="s">
        <v>35</v>
      </c>
      <c r="AX221" s="14" t="s">
        <v>73</v>
      </c>
      <c r="AY221" s="252" t="s">
        <v>149</v>
      </c>
    </row>
    <row r="222" s="15" customFormat="1">
      <c r="A222" s="15"/>
      <c r="B222" s="253"/>
      <c r="C222" s="254"/>
      <c r="D222" s="233" t="s">
        <v>160</v>
      </c>
      <c r="E222" s="255" t="s">
        <v>19</v>
      </c>
      <c r="F222" s="256" t="s">
        <v>164</v>
      </c>
      <c r="G222" s="254"/>
      <c r="H222" s="257">
        <v>16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3" t="s">
        <v>160</v>
      </c>
      <c r="AU222" s="263" t="s">
        <v>82</v>
      </c>
      <c r="AV222" s="15" t="s">
        <v>156</v>
      </c>
      <c r="AW222" s="15" t="s">
        <v>35</v>
      </c>
      <c r="AX222" s="15" t="s">
        <v>80</v>
      </c>
      <c r="AY222" s="263" t="s">
        <v>149</v>
      </c>
    </row>
    <row r="223" s="2" customFormat="1" ht="24.15" customHeight="1">
      <c r="A223" s="39"/>
      <c r="B223" s="40"/>
      <c r="C223" s="213" t="s">
        <v>361</v>
      </c>
      <c r="D223" s="213" t="s">
        <v>151</v>
      </c>
      <c r="E223" s="214" t="s">
        <v>307</v>
      </c>
      <c r="F223" s="215" t="s">
        <v>308</v>
      </c>
      <c r="G223" s="216" t="s">
        <v>203</v>
      </c>
      <c r="H223" s="217">
        <v>19.920000000000002</v>
      </c>
      <c r="I223" s="218"/>
      <c r="J223" s="219">
        <f>ROUND(I223*H223,2)</f>
        <v>0</v>
      </c>
      <c r="K223" s="215" t="s">
        <v>155</v>
      </c>
      <c r="L223" s="45"/>
      <c r="M223" s="220" t="s">
        <v>19</v>
      </c>
      <c r="N223" s="221" t="s">
        <v>44</v>
      </c>
      <c r="O223" s="85"/>
      <c r="P223" s="222">
        <f>O223*H223</f>
        <v>0</v>
      </c>
      <c r="Q223" s="222">
        <v>0.29104000000000002</v>
      </c>
      <c r="R223" s="222">
        <f>Q223*H223</f>
        <v>5.7975168000000012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156</v>
      </c>
      <c r="AT223" s="224" t="s">
        <v>151</v>
      </c>
      <c r="AU223" s="224" t="s">
        <v>82</v>
      </c>
      <c r="AY223" s="18" t="s">
        <v>149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80</v>
      </c>
      <c r="BK223" s="225">
        <f>ROUND(I223*H223,2)</f>
        <v>0</v>
      </c>
      <c r="BL223" s="18" t="s">
        <v>156</v>
      </c>
      <c r="BM223" s="224" t="s">
        <v>543</v>
      </c>
    </row>
    <row r="224" s="2" customFormat="1">
      <c r="A224" s="39"/>
      <c r="B224" s="40"/>
      <c r="C224" s="41"/>
      <c r="D224" s="226" t="s">
        <v>158</v>
      </c>
      <c r="E224" s="41"/>
      <c r="F224" s="227" t="s">
        <v>310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158</v>
      </c>
      <c r="AU224" s="18" t="s">
        <v>82</v>
      </c>
    </row>
    <row r="225" s="13" customFormat="1">
      <c r="A225" s="13"/>
      <c r="B225" s="231"/>
      <c r="C225" s="232"/>
      <c r="D225" s="233" t="s">
        <v>160</v>
      </c>
      <c r="E225" s="234" t="s">
        <v>19</v>
      </c>
      <c r="F225" s="235" t="s">
        <v>301</v>
      </c>
      <c r="G225" s="232"/>
      <c r="H225" s="234" t="s">
        <v>19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160</v>
      </c>
      <c r="AU225" s="241" t="s">
        <v>82</v>
      </c>
      <c r="AV225" s="13" t="s">
        <v>80</v>
      </c>
      <c r="AW225" s="13" t="s">
        <v>35</v>
      </c>
      <c r="AX225" s="13" t="s">
        <v>73</v>
      </c>
      <c r="AY225" s="241" t="s">
        <v>149</v>
      </c>
    </row>
    <row r="226" s="13" customFormat="1">
      <c r="A226" s="13"/>
      <c r="B226" s="231"/>
      <c r="C226" s="232"/>
      <c r="D226" s="233" t="s">
        <v>160</v>
      </c>
      <c r="E226" s="234" t="s">
        <v>19</v>
      </c>
      <c r="F226" s="235" t="s">
        <v>405</v>
      </c>
      <c r="G226" s="232"/>
      <c r="H226" s="234" t="s">
        <v>19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160</v>
      </c>
      <c r="AU226" s="241" t="s">
        <v>82</v>
      </c>
      <c r="AV226" s="13" t="s">
        <v>80</v>
      </c>
      <c r="AW226" s="13" t="s">
        <v>35</v>
      </c>
      <c r="AX226" s="13" t="s">
        <v>73</v>
      </c>
      <c r="AY226" s="241" t="s">
        <v>149</v>
      </c>
    </row>
    <row r="227" s="14" customFormat="1">
      <c r="A227" s="14"/>
      <c r="B227" s="242"/>
      <c r="C227" s="243"/>
      <c r="D227" s="233" t="s">
        <v>160</v>
      </c>
      <c r="E227" s="244" t="s">
        <v>19</v>
      </c>
      <c r="F227" s="245" t="s">
        <v>544</v>
      </c>
      <c r="G227" s="243"/>
      <c r="H227" s="246">
        <v>19.920000000000002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160</v>
      </c>
      <c r="AU227" s="252" t="s">
        <v>82</v>
      </c>
      <c r="AV227" s="14" t="s">
        <v>82</v>
      </c>
      <c r="AW227" s="14" t="s">
        <v>35</v>
      </c>
      <c r="AX227" s="14" t="s">
        <v>73</v>
      </c>
      <c r="AY227" s="252" t="s">
        <v>149</v>
      </c>
    </row>
    <row r="228" s="15" customFormat="1">
      <c r="A228" s="15"/>
      <c r="B228" s="253"/>
      <c r="C228" s="254"/>
      <c r="D228" s="233" t="s">
        <v>160</v>
      </c>
      <c r="E228" s="255" t="s">
        <v>19</v>
      </c>
      <c r="F228" s="256" t="s">
        <v>164</v>
      </c>
      <c r="G228" s="254"/>
      <c r="H228" s="257">
        <v>19.920000000000002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3" t="s">
        <v>160</v>
      </c>
      <c r="AU228" s="263" t="s">
        <v>82</v>
      </c>
      <c r="AV228" s="15" t="s">
        <v>156</v>
      </c>
      <c r="AW228" s="15" t="s">
        <v>35</v>
      </c>
      <c r="AX228" s="15" t="s">
        <v>80</v>
      </c>
      <c r="AY228" s="263" t="s">
        <v>149</v>
      </c>
    </row>
    <row r="229" s="2" customFormat="1" ht="24.15" customHeight="1">
      <c r="A229" s="39"/>
      <c r="B229" s="40"/>
      <c r="C229" s="213" t="s">
        <v>370</v>
      </c>
      <c r="D229" s="213" t="s">
        <v>151</v>
      </c>
      <c r="E229" s="214" t="s">
        <v>312</v>
      </c>
      <c r="F229" s="215" t="s">
        <v>313</v>
      </c>
      <c r="G229" s="216" t="s">
        <v>154</v>
      </c>
      <c r="H229" s="217">
        <v>33.200000000000003</v>
      </c>
      <c r="I229" s="218"/>
      <c r="J229" s="219">
        <f>ROUND(I229*H229,2)</f>
        <v>0</v>
      </c>
      <c r="K229" s="215" t="s">
        <v>155</v>
      </c>
      <c r="L229" s="45"/>
      <c r="M229" s="220" t="s">
        <v>19</v>
      </c>
      <c r="N229" s="221" t="s">
        <v>44</v>
      </c>
      <c r="O229" s="85"/>
      <c r="P229" s="222">
        <f>O229*H229</f>
        <v>0</v>
      </c>
      <c r="Q229" s="222">
        <v>0.092289999999999997</v>
      </c>
      <c r="R229" s="222">
        <f>Q229*H229</f>
        <v>3.064028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156</v>
      </c>
      <c r="AT229" s="224" t="s">
        <v>151</v>
      </c>
      <c r="AU229" s="224" t="s">
        <v>82</v>
      </c>
      <c r="AY229" s="18" t="s">
        <v>149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80</v>
      </c>
      <c r="BK229" s="225">
        <f>ROUND(I229*H229,2)</f>
        <v>0</v>
      </c>
      <c r="BL229" s="18" t="s">
        <v>156</v>
      </c>
      <c r="BM229" s="224" t="s">
        <v>545</v>
      </c>
    </row>
    <row r="230" s="2" customFormat="1">
      <c r="A230" s="39"/>
      <c r="B230" s="40"/>
      <c r="C230" s="41"/>
      <c r="D230" s="226" t="s">
        <v>158</v>
      </c>
      <c r="E230" s="41"/>
      <c r="F230" s="227" t="s">
        <v>315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158</v>
      </c>
      <c r="AU230" s="18" t="s">
        <v>82</v>
      </c>
    </row>
    <row r="231" s="13" customFormat="1">
      <c r="A231" s="13"/>
      <c r="B231" s="231"/>
      <c r="C231" s="232"/>
      <c r="D231" s="233" t="s">
        <v>160</v>
      </c>
      <c r="E231" s="234" t="s">
        <v>19</v>
      </c>
      <c r="F231" s="235" t="s">
        <v>301</v>
      </c>
      <c r="G231" s="232"/>
      <c r="H231" s="234" t="s">
        <v>19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160</v>
      </c>
      <c r="AU231" s="241" t="s">
        <v>82</v>
      </c>
      <c r="AV231" s="13" t="s">
        <v>80</v>
      </c>
      <c r="AW231" s="13" t="s">
        <v>35</v>
      </c>
      <c r="AX231" s="13" t="s">
        <v>73</v>
      </c>
      <c r="AY231" s="241" t="s">
        <v>149</v>
      </c>
    </row>
    <row r="232" s="13" customFormat="1">
      <c r="A232" s="13"/>
      <c r="B232" s="231"/>
      <c r="C232" s="232"/>
      <c r="D232" s="233" t="s">
        <v>160</v>
      </c>
      <c r="E232" s="234" t="s">
        <v>19</v>
      </c>
      <c r="F232" s="235" t="s">
        <v>405</v>
      </c>
      <c r="G232" s="232"/>
      <c r="H232" s="234" t="s">
        <v>19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160</v>
      </c>
      <c r="AU232" s="241" t="s">
        <v>82</v>
      </c>
      <c r="AV232" s="13" t="s">
        <v>80</v>
      </c>
      <c r="AW232" s="13" t="s">
        <v>35</v>
      </c>
      <c r="AX232" s="13" t="s">
        <v>73</v>
      </c>
      <c r="AY232" s="241" t="s">
        <v>149</v>
      </c>
    </row>
    <row r="233" s="14" customFormat="1">
      <c r="A233" s="14"/>
      <c r="B233" s="242"/>
      <c r="C233" s="243"/>
      <c r="D233" s="233" t="s">
        <v>160</v>
      </c>
      <c r="E233" s="244" t="s">
        <v>19</v>
      </c>
      <c r="F233" s="245" t="s">
        <v>441</v>
      </c>
      <c r="G233" s="243"/>
      <c r="H233" s="246">
        <v>33.200000000000003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160</v>
      </c>
      <c r="AU233" s="252" t="s">
        <v>82</v>
      </c>
      <c r="AV233" s="14" t="s">
        <v>82</v>
      </c>
      <c r="AW233" s="14" t="s">
        <v>35</v>
      </c>
      <c r="AX233" s="14" t="s">
        <v>73</v>
      </c>
      <c r="AY233" s="252" t="s">
        <v>149</v>
      </c>
    </row>
    <row r="234" s="15" customFormat="1">
      <c r="A234" s="15"/>
      <c r="B234" s="253"/>
      <c r="C234" s="254"/>
      <c r="D234" s="233" t="s">
        <v>160</v>
      </c>
      <c r="E234" s="255" t="s">
        <v>19</v>
      </c>
      <c r="F234" s="256" t="s">
        <v>164</v>
      </c>
      <c r="G234" s="254"/>
      <c r="H234" s="257">
        <v>33.200000000000003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160</v>
      </c>
      <c r="AU234" s="263" t="s">
        <v>82</v>
      </c>
      <c r="AV234" s="15" t="s">
        <v>156</v>
      </c>
      <c r="AW234" s="15" t="s">
        <v>35</v>
      </c>
      <c r="AX234" s="15" t="s">
        <v>80</v>
      </c>
      <c r="AY234" s="263" t="s">
        <v>149</v>
      </c>
    </row>
    <row r="235" s="2" customFormat="1" ht="24.15" customHeight="1">
      <c r="A235" s="39"/>
      <c r="B235" s="40"/>
      <c r="C235" s="213" t="s">
        <v>377</v>
      </c>
      <c r="D235" s="213" t="s">
        <v>151</v>
      </c>
      <c r="E235" s="214" t="s">
        <v>316</v>
      </c>
      <c r="F235" s="215" t="s">
        <v>317</v>
      </c>
      <c r="G235" s="216" t="s">
        <v>154</v>
      </c>
      <c r="H235" s="217">
        <v>33.200000000000003</v>
      </c>
      <c r="I235" s="218"/>
      <c r="J235" s="219">
        <f>ROUND(I235*H235,2)</f>
        <v>0</v>
      </c>
      <c r="K235" s="215" t="s">
        <v>155</v>
      </c>
      <c r="L235" s="45"/>
      <c r="M235" s="220" t="s">
        <v>19</v>
      </c>
      <c r="N235" s="221" t="s">
        <v>44</v>
      </c>
      <c r="O235" s="85"/>
      <c r="P235" s="222">
        <f>O235*H235</f>
        <v>0</v>
      </c>
      <c r="Q235" s="222">
        <v>0.036400000000000002</v>
      </c>
      <c r="R235" s="222">
        <f>Q235*H235</f>
        <v>1.2084800000000002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156</v>
      </c>
      <c r="AT235" s="224" t="s">
        <v>151</v>
      </c>
      <c r="AU235" s="224" t="s">
        <v>82</v>
      </c>
      <c r="AY235" s="18" t="s">
        <v>149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80</v>
      </c>
      <c r="BK235" s="225">
        <f>ROUND(I235*H235,2)</f>
        <v>0</v>
      </c>
      <c r="BL235" s="18" t="s">
        <v>156</v>
      </c>
      <c r="BM235" s="224" t="s">
        <v>546</v>
      </c>
    </row>
    <row r="236" s="2" customFormat="1">
      <c r="A236" s="39"/>
      <c r="B236" s="40"/>
      <c r="C236" s="41"/>
      <c r="D236" s="226" t="s">
        <v>158</v>
      </c>
      <c r="E236" s="41"/>
      <c r="F236" s="227" t="s">
        <v>319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158</v>
      </c>
      <c r="AU236" s="18" t="s">
        <v>82</v>
      </c>
    </row>
    <row r="237" s="13" customFormat="1">
      <c r="A237" s="13"/>
      <c r="B237" s="231"/>
      <c r="C237" s="232"/>
      <c r="D237" s="233" t="s">
        <v>160</v>
      </c>
      <c r="E237" s="234" t="s">
        <v>19</v>
      </c>
      <c r="F237" s="235" t="s">
        <v>301</v>
      </c>
      <c r="G237" s="232"/>
      <c r="H237" s="234" t="s">
        <v>19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160</v>
      </c>
      <c r="AU237" s="241" t="s">
        <v>82</v>
      </c>
      <c r="AV237" s="13" t="s">
        <v>80</v>
      </c>
      <c r="AW237" s="13" t="s">
        <v>35</v>
      </c>
      <c r="AX237" s="13" t="s">
        <v>73</v>
      </c>
      <c r="AY237" s="241" t="s">
        <v>149</v>
      </c>
    </row>
    <row r="238" s="13" customFormat="1">
      <c r="A238" s="13"/>
      <c r="B238" s="231"/>
      <c r="C238" s="232"/>
      <c r="D238" s="233" t="s">
        <v>160</v>
      </c>
      <c r="E238" s="234" t="s">
        <v>19</v>
      </c>
      <c r="F238" s="235" t="s">
        <v>405</v>
      </c>
      <c r="G238" s="232"/>
      <c r="H238" s="234" t="s">
        <v>19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160</v>
      </c>
      <c r="AU238" s="241" t="s">
        <v>82</v>
      </c>
      <c r="AV238" s="13" t="s">
        <v>80</v>
      </c>
      <c r="AW238" s="13" t="s">
        <v>35</v>
      </c>
      <c r="AX238" s="13" t="s">
        <v>73</v>
      </c>
      <c r="AY238" s="241" t="s">
        <v>149</v>
      </c>
    </row>
    <row r="239" s="14" customFormat="1">
      <c r="A239" s="14"/>
      <c r="B239" s="242"/>
      <c r="C239" s="243"/>
      <c r="D239" s="233" t="s">
        <v>160</v>
      </c>
      <c r="E239" s="244" t="s">
        <v>19</v>
      </c>
      <c r="F239" s="245" t="s">
        <v>441</v>
      </c>
      <c r="G239" s="243"/>
      <c r="H239" s="246">
        <v>33.200000000000003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160</v>
      </c>
      <c r="AU239" s="252" t="s">
        <v>82</v>
      </c>
      <c r="AV239" s="14" t="s">
        <v>82</v>
      </c>
      <c r="AW239" s="14" t="s">
        <v>35</v>
      </c>
      <c r="AX239" s="14" t="s">
        <v>73</v>
      </c>
      <c r="AY239" s="252" t="s">
        <v>149</v>
      </c>
    </row>
    <row r="240" s="15" customFormat="1">
      <c r="A240" s="15"/>
      <c r="B240" s="253"/>
      <c r="C240" s="254"/>
      <c r="D240" s="233" t="s">
        <v>160</v>
      </c>
      <c r="E240" s="255" t="s">
        <v>19</v>
      </c>
      <c r="F240" s="256" t="s">
        <v>164</v>
      </c>
      <c r="G240" s="254"/>
      <c r="H240" s="257">
        <v>33.200000000000003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160</v>
      </c>
      <c r="AU240" s="263" t="s">
        <v>82</v>
      </c>
      <c r="AV240" s="15" t="s">
        <v>156</v>
      </c>
      <c r="AW240" s="15" t="s">
        <v>35</v>
      </c>
      <c r="AX240" s="15" t="s">
        <v>80</v>
      </c>
      <c r="AY240" s="263" t="s">
        <v>149</v>
      </c>
    </row>
    <row r="241" s="12" customFormat="1" ht="22.8" customHeight="1">
      <c r="A241" s="12"/>
      <c r="B241" s="197"/>
      <c r="C241" s="198"/>
      <c r="D241" s="199" t="s">
        <v>72</v>
      </c>
      <c r="E241" s="211" t="s">
        <v>186</v>
      </c>
      <c r="F241" s="211" t="s">
        <v>547</v>
      </c>
      <c r="G241" s="198"/>
      <c r="H241" s="198"/>
      <c r="I241" s="201"/>
      <c r="J241" s="212">
        <f>BK241</f>
        <v>0</v>
      </c>
      <c r="K241" s="198"/>
      <c r="L241" s="203"/>
      <c r="M241" s="204"/>
      <c r="N241" s="205"/>
      <c r="O241" s="205"/>
      <c r="P241" s="206">
        <f>SUM(P242:P253)</f>
        <v>0</v>
      </c>
      <c r="Q241" s="205"/>
      <c r="R241" s="206">
        <f>SUM(R242:R253)</f>
        <v>33.031124999999996</v>
      </c>
      <c r="S241" s="205"/>
      <c r="T241" s="207">
        <f>SUM(T242:T253)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80</v>
      </c>
      <c r="AT241" s="209" t="s">
        <v>72</v>
      </c>
      <c r="AU241" s="209" t="s">
        <v>80</v>
      </c>
      <c r="AY241" s="208" t="s">
        <v>149</v>
      </c>
      <c r="BK241" s="210">
        <f>SUM(BK242:BK253)</f>
        <v>0</v>
      </c>
    </row>
    <row r="242" s="2" customFormat="1" ht="24.15" customHeight="1">
      <c r="A242" s="39"/>
      <c r="B242" s="40"/>
      <c r="C242" s="213" t="s">
        <v>383</v>
      </c>
      <c r="D242" s="213" t="s">
        <v>151</v>
      </c>
      <c r="E242" s="214" t="s">
        <v>548</v>
      </c>
      <c r="F242" s="215" t="s">
        <v>549</v>
      </c>
      <c r="G242" s="216" t="s">
        <v>203</v>
      </c>
      <c r="H242" s="217">
        <v>56.25</v>
      </c>
      <c r="I242" s="218"/>
      <c r="J242" s="219">
        <f>ROUND(I242*H242,2)</f>
        <v>0</v>
      </c>
      <c r="K242" s="215" t="s">
        <v>155</v>
      </c>
      <c r="L242" s="45"/>
      <c r="M242" s="220" t="s">
        <v>19</v>
      </c>
      <c r="N242" s="221" t="s">
        <v>44</v>
      </c>
      <c r="O242" s="85"/>
      <c r="P242" s="222">
        <f>O242*H242</f>
        <v>0</v>
      </c>
      <c r="Q242" s="222">
        <v>0.498</v>
      </c>
      <c r="R242" s="222">
        <f>Q242*H242</f>
        <v>28.012499999999999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156</v>
      </c>
      <c r="AT242" s="224" t="s">
        <v>151</v>
      </c>
      <c r="AU242" s="224" t="s">
        <v>82</v>
      </c>
      <c r="AY242" s="18" t="s">
        <v>149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80</v>
      </c>
      <c r="BK242" s="225">
        <f>ROUND(I242*H242,2)</f>
        <v>0</v>
      </c>
      <c r="BL242" s="18" t="s">
        <v>156</v>
      </c>
      <c r="BM242" s="224" t="s">
        <v>550</v>
      </c>
    </row>
    <row r="243" s="2" customFormat="1">
      <c r="A243" s="39"/>
      <c r="B243" s="40"/>
      <c r="C243" s="41"/>
      <c r="D243" s="226" t="s">
        <v>158</v>
      </c>
      <c r="E243" s="41"/>
      <c r="F243" s="227" t="s">
        <v>551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158</v>
      </c>
      <c r="AU243" s="18" t="s">
        <v>82</v>
      </c>
    </row>
    <row r="244" s="13" customFormat="1">
      <c r="A244" s="13"/>
      <c r="B244" s="231"/>
      <c r="C244" s="232"/>
      <c r="D244" s="233" t="s">
        <v>160</v>
      </c>
      <c r="E244" s="234" t="s">
        <v>19</v>
      </c>
      <c r="F244" s="235" t="s">
        <v>552</v>
      </c>
      <c r="G244" s="232"/>
      <c r="H244" s="234" t="s">
        <v>19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160</v>
      </c>
      <c r="AU244" s="241" t="s">
        <v>82</v>
      </c>
      <c r="AV244" s="13" t="s">
        <v>80</v>
      </c>
      <c r="AW244" s="13" t="s">
        <v>35</v>
      </c>
      <c r="AX244" s="13" t="s">
        <v>73</v>
      </c>
      <c r="AY244" s="241" t="s">
        <v>149</v>
      </c>
    </row>
    <row r="245" s="13" customFormat="1">
      <c r="A245" s="13"/>
      <c r="B245" s="231"/>
      <c r="C245" s="232"/>
      <c r="D245" s="233" t="s">
        <v>160</v>
      </c>
      <c r="E245" s="234" t="s">
        <v>19</v>
      </c>
      <c r="F245" s="235" t="s">
        <v>405</v>
      </c>
      <c r="G245" s="232"/>
      <c r="H245" s="234" t="s">
        <v>19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160</v>
      </c>
      <c r="AU245" s="241" t="s">
        <v>82</v>
      </c>
      <c r="AV245" s="13" t="s">
        <v>80</v>
      </c>
      <c r="AW245" s="13" t="s">
        <v>35</v>
      </c>
      <c r="AX245" s="13" t="s">
        <v>73</v>
      </c>
      <c r="AY245" s="241" t="s">
        <v>149</v>
      </c>
    </row>
    <row r="246" s="14" customFormat="1">
      <c r="A246" s="14"/>
      <c r="B246" s="242"/>
      <c r="C246" s="243"/>
      <c r="D246" s="233" t="s">
        <v>160</v>
      </c>
      <c r="E246" s="244" t="s">
        <v>19</v>
      </c>
      <c r="F246" s="245" t="s">
        <v>406</v>
      </c>
      <c r="G246" s="243"/>
      <c r="H246" s="246">
        <v>56.25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160</v>
      </c>
      <c r="AU246" s="252" t="s">
        <v>82</v>
      </c>
      <c r="AV246" s="14" t="s">
        <v>82</v>
      </c>
      <c r="AW246" s="14" t="s">
        <v>35</v>
      </c>
      <c r="AX246" s="14" t="s">
        <v>73</v>
      </c>
      <c r="AY246" s="252" t="s">
        <v>149</v>
      </c>
    </row>
    <row r="247" s="15" customFormat="1">
      <c r="A247" s="15"/>
      <c r="B247" s="253"/>
      <c r="C247" s="254"/>
      <c r="D247" s="233" t="s">
        <v>160</v>
      </c>
      <c r="E247" s="255" t="s">
        <v>19</v>
      </c>
      <c r="F247" s="256" t="s">
        <v>164</v>
      </c>
      <c r="G247" s="254"/>
      <c r="H247" s="257">
        <v>56.25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3" t="s">
        <v>160</v>
      </c>
      <c r="AU247" s="263" t="s">
        <v>82</v>
      </c>
      <c r="AV247" s="15" t="s">
        <v>156</v>
      </c>
      <c r="AW247" s="15" t="s">
        <v>35</v>
      </c>
      <c r="AX247" s="15" t="s">
        <v>80</v>
      </c>
      <c r="AY247" s="263" t="s">
        <v>149</v>
      </c>
    </row>
    <row r="248" s="2" customFormat="1" ht="44.25" customHeight="1">
      <c r="A248" s="39"/>
      <c r="B248" s="40"/>
      <c r="C248" s="213" t="s">
        <v>388</v>
      </c>
      <c r="D248" s="213" t="s">
        <v>151</v>
      </c>
      <c r="E248" s="214" t="s">
        <v>553</v>
      </c>
      <c r="F248" s="215" t="s">
        <v>554</v>
      </c>
      <c r="G248" s="216" t="s">
        <v>203</v>
      </c>
      <c r="H248" s="217">
        <v>56.25</v>
      </c>
      <c r="I248" s="218"/>
      <c r="J248" s="219">
        <f>ROUND(I248*H248,2)</f>
        <v>0</v>
      </c>
      <c r="K248" s="215" t="s">
        <v>155</v>
      </c>
      <c r="L248" s="45"/>
      <c r="M248" s="220" t="s">
        <v>19</v>
      </c>
      <c r="N248" s="221" t="s">
        <v>44</v>
      </c>
      <c r="O248" s="85"/>
      <c r="P248" s="222">
        <f>O248*H248</f>
        <v>0</v>
      </c>
      <c r="Q248" s="222">
        <v>0.089219999999999994</v>
      </c>
      <c r="R248" s="222">
        <f>Q248*H248</f>
        <v>5.0186249999999992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156</v>
      </c>
      <c r="AT248" s="224" t="s">
        <v>151</v>
      </c>
      <c r="AU248" s="224" t="s">
        <v>82</v>
      </c>
      <c r="AY248" s="18" t="s">
        <v>149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80</v>
      </c>
      <c r="BK248" s="225">
        <f>ROUND(I248*H248,2)</f>
        <v>0</v>
      </c>
      <c r="BL248" s="18" t="s">
        <v>156</v>
      </c>
      <c r="BM248" s="224" t="s">
        <v>555</v>
      </c>
    </row>
    <row r="249" s="2" customFormat="1">
      <c r="A249" s="39"/>
      <c r="B249" s="40"/>
      <c r="C249" s="41"/>
      <c r="D249" s="226" t="s">
        <v>158</v>
      </c>
      <c r="E249" s="41"/>
      <c r="F249" s="227" t="s">
        <v>556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158</v>
      </c>
      <c r="AU249" s="18" t="s">
        <v>82</v>
      </c>
    </row>
    <row r="250" s="13" customFormat="1">
      <c r="A250" s="13"/>
      <c r="B250" s="231"/>
      <c r="C250" s="232"/>
      <c r="D250" s="233" t="s">
        <v>160</v>
      </c>
      <c r="E250" s="234" t="s">
        <v>19</v>
      </c>
      <c r="F250" s="235" t="s">
        <v>557</v>
      </c>
      <c r="G250" s="232"/>
      <c r="H250" s="234" t="s">
        <v>19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160</v>
      </c>
      <c r="AU250" s="241" t="s">
        <v>82</v>
      </c>
      <c r="AV250" s="13" t="s">
        <v>80</v>
      </c>
      <c r="AW250" s="13" t="s">
        <v>35</v>
      </c>
      <c r="AX250" s="13" t="s">
        <v>73</v>
      </c>
      <c r="AY250" s="241" t="s">
        <v>149</v>
      </c>
    </row>
    <row r="251" s="13" customFormat="1">
      <c r="A251" s="13"/>
      <c r="B251" s="231"/>
      <c r="C251" s="232"/>
      <c r="D251" s="233" t="s">
        <v>160</v>
      </c>
      <c r="E251" s="234" t="s">
        <v>19</v>
      </c>
      <c r="F251" s="235" t="s">
        <v>405</v>
      </c>
      <c r="G251" s="232"/>
      <c r="H251" s="234" t="s">
        <v>19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160</v>
      </c>
      <c r="AU251" s="241" t="s">
        <v>82</v>
      </c>
      <c r="AV251" s="13" t="s">
        <v>80</v>
      </c>
      <c r="AW251" s="13" t="s">
        <v>35</v>
      </c>
      <c r="AX251" s="13" t="s">
        <v>73</v>
      </c>
      <c r="AY251" s="241" t="s">
        <v>149</v>
      </c>
    </row>
    <row r="252" s="14" customFormat="1">
      <c r="A252" s="14"/>
      <c r="B252" s="242"/>
      <c r="C252" s="243"/>
      <c r="D252" s="233" t="s">
        <v>160</v>
      </c>
      <c r="E252" s="244" t="s">
        <v>19</v>
      </c>
      <c r="F252" s="245" t="s">
        <v>406</v>
      </c>
      <c r="G252" s="243"/>
      <c r="H252" s="246">
        <v>56.25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160</v>
      </c>
      <c r="AU252" s="252" t="s">
        <v>82</v>
      </c>
      <c r="AV252" s="14" t="s">
        <v>82</v>
      </c>
      <c r="AW252" s="14" t="s">
        <v>35</v>
      </c>
      <c r="AX252" s="14" t="s">
        <v>73</v>
      </c>
      <c r="AY252" s="252" t="s">
        <v>149</v>
      </c>
    </row>
    <row r="253" s="15" customFormat="1">
      <c r="A253" s="15"/>
      <c r="B253" s="253"/>
      <c r="C253" s="254"/>
      <c r="D253" s="233" t="s">
        <v>160</v>
      </c>
      <c r="E253" s="255" t="s">
        <v>19</v>
      </c>
      <c r="F253" s="256" t="s">
        <v>164</v>
      </c>
      <c r="G253" s="254"/>
      <c r="H253" s="257">
        <v>56.25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3" t="s">
        <v>160</v>
      </c>
      <c r="AU253" s="263" t="s">
        <v>82</v>
      </c>
      <c r="AV253" s="15" t="s">
        <v>156</v>
      </c>
      <c r="AW253" s="15" t="s">
        <v>35</v>
      </c>
      <c r="AX253" s="15" t="s">
        <v>80</v>
      </c>
      <c r="AY253" s="263" t="s">
        <v>149</v>
      </c>
    </row>
    <row r="254" s="12" customFormat="1" ht="22.8" customHeight="1">
      <c r="A254" s="12"/>
      <c r="B254" s="197"/>
      <c r="C254" s="198"/>
      <c r="D254" s="199" t="s">
        <v>72</v>
      </c>
      <c r="E254" s="211" t="s">
        <v>169</v>
      </c>
      <c r="F254" s="211" t="s">
        <v>170</v>
      </c>
      <c r="G254" s="198"/>
      <c r="H254" s="198"/>
      <c r="I254" s="201"/>
      <c r="J254" s="212">
        <f>BK254</f>
        <v>0</v>
      </c>
      <c r="K254" s="198"/>
      <c r="L254" s="203"/>
      <c r="M254" s="204"/>
      <c r="N254" s="205"/>
      <c r="O254" s="205"/>
      <c r="P254" s="206">
        <f>SUM(P255:P278)</f>
        <v>0</v>
      </c>
      <c r="Q254" s="205"/>
      <c r="R254" s="206">
        <f>SUM(R255:R278)</f>
        <v>0</v>
      </c>
      <c r="S254" s="205"/>
      <c r="T254" s="207">
        <f>SUM(T255:T278)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8" t="s">
        <v>80</v>
      </c>
      <c r="AT254" s="209" t="s">
        <v>72</v>
      </c>
      <c r="AU254" s="209" t="s">
        <v>80</v>
      </c>
      <c r="AY254" s="208" t="s">
        <v>149</v>
      </c>
      <c r="BK254" s="210">
        <f>SUM(BK255:BK278)</f>
        <v>0</v>
      </c>
    </row>
    <row r="255" s="2" customFormat="1" ht="16.5" customHeight="1">
      <c r="A255" s="39"/>
      <c r="B255" s="40"/>
      <c r="C255" s="213" t="s">
        <v>558</v>
      </c>
      <c r="D255" s="213" t="s">
        <v>151</v>
      </c>
      <c r="E255" s="214" t="s">
        <v>418</v>
      </c>
      <c r="F255" s="215" t="s">
        <v>419</v>
      </c>
      <c r="G255" s="216" t="s">
        <v>181</v>
      </c>
      <c r="H255" s="217">
        <v>2</v>
      </c>
      <c r="I255" s="218"/>
      <c r="J255" s="219">
        <f>ROUND(I255*H255,2)</f>
        <v>0</v>
      </c>
      <c r="K255" s="215" t="s">
        <v>155</v>
      </c>
      <c r="L255" s="45"/>
      <c r="M255" s="220" t="s">
        <v>19</v>
      </c>
      <c r="N255" s="221" t="s">
        <v>44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156</v>
      </c>
      <c r="AT255" s="224" t="s">
        <v>151</v>
      </c>
      <c r="AU255" s="224" t="s">
        <v>82</v>
      </c>
      <c r="AY255" s="18" t="s">
        <v>149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80</v>
      </c>
      <c r="BK255" s="225">
        <f>ROUND(I255*H255,2)</f>
        <v>0</v>
      </c>
      <c r="BL255" s="18" t="s">
        <v>156</v>
      </c>
      <c r="BM255" s="224" t="s">
        <v>559</v>
      </c>
    </row>
    <row r="256" s="2" customFormat="1">
      <c r="A256" s="39"/>
      <c r="B256" s="40"/>
      <c r="C256" s="41"/>
      <c r="D256" s="226" t="s">
        <v>158</v>
      </c>
      <c r="E256" s="41"/>
      <c r="F256" s="227" t="s">
        <v>421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158</v>
      </c>
      <c r="AU256" s="18" t="s">
        <v>82</v>
      </c>
    </row>
    <row r="257" s="13" customFormat="1">
      <c r="A257" s="13"/>
      <c r="B257" s="231"/>
      <c r="C257" s="232"/>
      <c r="D257" s="233" t="s">
        <v>160</v>
      </c>
      <c r="E257" s="234" t="s">
        <v>19</v>
      </c>
      <c r="F257" s="235" t="s">
        <v>301</v>
      </c>
      <c r="G257" s="232"/>
      <c r="H257" s="234" t="s">
        <v>19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160</v>
      </c>
      <c r="AU257" s="241" t="s">
        <v>82</v>
      </c>
      <c r="AV257" s="13" t="s">
        <v>80</v>
      </c>
      <c r="AW257" s="13" t="s">
        <v>35</v>
      </c>
      <c r="AX257" s="13" t="s">
        <v>73</v>
      </c>
      <c r="AY257" s="241" t="s">
        <v>149</v>
      </c>
    </row>
    <row r="258" s="13" customFormat="1">
      <c r="A258" s="13"/>
      <c r="B258" s="231"/>
      <c r="C258" s="232"/>
      <c r="D258" s="233" t="s">
        <v>160</v>
      </c>
      <c r="E258" s="234" t="s">
        <v>19</v>
      </c>
      <c r="F258" s="235" t="s">
        <v>405</v>
      </c>
      <c r="G258" s="232"/>
      <c r="H258" s="234" t="s">
        <v>19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160</v>
      </c>
      <c r="AU258" s="241" t="s">
        <v>82</v>
      </c>
      <c r="AV258" s="13" t="s">
        <v>80</v>
      </c>
      <c r="AW258" s="13" t="s">
        <v>35</v>
      </c>
      <c r="AX258" s="13" t="s">
        <v>73</v>
      </c>
      <c r="AY258" s="241" t="s">
        <v>149</v>
      </c>
    </row>
    <row r="259" s="14" customFormat="1">
      <c r="A259" s="14"/>
      <c r="B259" s="242"/>
      <c r="C259" s="243"/>
      <c r="D259" s="233" t="s">
        <v>160</v>
      </c>
      <c r="E259" s="244" t="s">
        <v>19</v>
      </c>
      <c r="F259" s="245" t="s">
        <v>422</v>
      </c>
      <c r="G259" s="243"/>
      <c r="H259" s="246">
        <v>2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160</v>
      </c>
      <c r="AU259" s="252" t="s">
        <v>82</v>
      </c>
      <c r="AV259" s="14" t="s">
        <v>82</v>
      </c>
      <c r="AW259" s="14" t="s">
        <v>35</v>
      </c>
      <c r="AX259" s="14" t="s">
        <v>73</v>
      </c>
      <c r="AY259" s="252" t="s">
        <v>149</v>
      </c>
    </row>
    <row r="260" s="15" customFormat="1">
      <c r="A260" s="15"/>
      <c r="B260" s="253"/>
      <c r="C260" s="254"/>
      <c r="D260" s="233" t="s">
        <v>160</v>
      </c>
      <c r="E260" s="255" t="s">
        <v>19</v>
      </c>
      <c r="F260" s="256" t="s">
        <v>164</v>
      </c>
      <c r="G260" s="254"/>
      <c r="H260" s="257">
        <v>2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160</v>
      </c>
      <c r="AU260" s="263" t="s">
        <v>82</v>
      </c>
      <c r="AV260" s="15" t="s">
        <v>156</v>
      </c>
      <c r="AW260" s="15" t="s">
        <v>35</v>
      </c>
      <c r="AX260" s="15" t="s">
        <v>80</v>
      </c>
      <c r="AY260" s="263" t="s">
        <v>149</v>
      </c>
    </row>
    <row r="261" s="2" customFormat="1" ht="24.15" customHeight="1">
      <c r="A261" s="39"/>
      <c r="B261" s="40"/>
      <c r="C261" s="213" t="s">
        <v>560</v>
      </c>
      <c r="D261" s="213" t="s">
        <v>151</v>
      </c>
      <c r="E261" s="214" t="s">
        <v>423</v>
      </c>
      <c r="F261" s="215" t="s">
        <v>424</v>
      </c>
      <c r="G261" s="216" t="s">
        <v>181</v>
      </c>
      <c r="H261" s="217">
        <v>60</v>
      </c>
      <c r="I261" s="218"/>
      <c r="J261" s="219">
        <f>ROUND(I261*H261,2)</f>
        <v>0</v>
      </c>
      <c r="K261" s="215" t="s">
        <v>155</v>
      </c>
      <c r="L261" s="45"/>
      <c r="M261" s="220" t="s">
        <v>19</v>
      </c>
      <c r="N261" s="221" t="s">
        <v>44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156</v>
      </c>
      <c r="AT261" s="224" t="s">
        <v>151</v>
      </c>
      <c r="AU261" s="224" t="s">
        <v>82</v>
      </c>
      <c r="AY261" s="18" t="s">
        <v>149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80</v>
      </c>
      <c r="BK261" s="225">
        <f>ROUND(I261*H261,2)</f>
        <v>0</v>
      </c>
      <c r="BL261" s="18" t="s">
        <v>156</v>
      </c>
      <c r="BM261" s="224" t="s">
        <v>561</v>
      </c>
    </row>
    <row r="262" s="2" customFormat="1">
      <c r="A262" s="39"/>
      <c r="B262" s="40"/>
      <c r="C262" s="41"/>
      <c r="D262" s="226" t="s">
        <v>158</v>
      </c>
      <c r="E262" s="41"/>
      <c r="F262" s="227" t="s">
        <v>426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158</v>
      </c>
      <c r="AU262" s="18" t="s">
        <v>82</v>
      </c>
    </row>
    <row r="263" s="13" customFormat="1">
      <c r="A263" s="13"/>
      <c r="B263" s="231"/>
      <c r="C263" s="232"/>
      <c r="D263" s="233" t="s">
        <v>160</v>
      </c>
      <c r="E263" s="234" t="s">
        <v>19</v>
      </c>
      <c r="F263" s="235" t="s">
        <v>301</v>
      </c>
      <c r="G263" s="232"/>
      <c r="H263" s="234" t="s">
        <v>19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160</v>
      </c>
      <c r="AU263" s="241" t="s">
        <v>82</v>
      </c>
      <c r="AV263" s="13" t="s">
        <v>80</v>
      </c>
      <c r="AW263" s="13" t="s">
        <v>35</v>
      </c>
      <c r="AX263" s="13" t="s">
        <v>73</v>
      </c>
      <c r="AY263" s="241" t="s">
        <v>149</v>
      </c>
    </row>
    <row r="264" s="13" customFormat="1">
      <c r="A264" s="13"/>
      <c r="B264" s="231"/>
      <c r="C264" s="232"/>
      <c r="D264" s="233" t="s">
        <v>160</v>
      </c>
      <c r="E264" s="234" t="s">
        <v>19</v>
      </c>
      <c r="F264" s="235" t="s">
        <v>405</v>
      </c>
      <c r="G264" s="232"/>
      <c r="H264" s="234" t="s">
        <v>19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160</v>
      </c>
      <c r="AU264" s="241" t="s">
        <v>82</v>
      </c>
      <c r="AV264" s="13" t="s">
        <v>80</v>
      </c>
      <c r="AW264" s="13" t="s">
        <v>35</v>
      </c>
      <c r="AX264" s="13" t="s">
        <v>73</v>
      </c>
      <c r="AY264" s="241" t="s">
        <v>149</v>
      </c>
    </row>
    <row r="265" s="14" customFormat="1">
      <c r="A265" s="14"/>
      <c r="B265" s="242"/>
      <c r="C265" s="243"/>
      <c r="D265" s="233" t="s">
        <v>160</v>
      </c>
      <c r="E265" s="244" t="s">
        <v>19</v>
      </c>
      <c r="F265" s="245" t="s">
        <v>427</v>
      </c>
      <c r="G265" s="243"/>
      <c r="H265" s="246">
        <v>60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160</v>
      </c>
      <c r="AU265" s="252" t="s">
        <v>82</v>
      </c>
      <c r="AV265" s="14" t="s">
        <v>82</v>
      </c>
      <c r="AW265" s="14" t="s">
        <v>35</v>
      </c>
      <c r="AX265" s="14" t="s">
        <v>73</v>
      </c>
      <c r="AY265" s="252" t="s">
        <v>149</v>
      </c>
    </row>
    <row r="266" s="15" customFormat="1">
      <c r="A266" s="15"/>
      <c r="B266" s="253"/>
      <c r="C266" s="254"/>
      <c r="D266" s="233" t="s">
        <v>160</v>
      </c>
      <c r="E266" s="255" t="s">
        <v>19</v>
      </c>
      <c r="F266" s="256" t="s">
        <v>164</v>
      </c>
      <c r="G266" s="254"/>
      <c r="H266" s="257">
        <v>60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3" t="s">
        <v>160</v>
      </c>
      <c r="AU266" s="263" t="s">
        <v>82</v>
      </c>
      <c r="AV266" s="15" t="s">
        <v>156</v>
      </c>
      <c r="AW266" s="15" t="s">
        <v>35</v>
      </c>
      <c r="AX266" s="15" t="s">
        <v>80</v>
      </c>
      <c r="AY266" s="263" t="s">
        <v>149</v>
      </c>
    </row>
    <row r="267" s="2" customFormat="1" ht="16.5" customHeight="1">
      <c r="A267" s="39"/>
      <c r="B267" s="40"/>
      <c r="C267" s="213" t="s">
        <v>562</v>
      </c>
      <c r="D267" s="213" t="s">
        <v>151</v>
      </c>
      <c r="E267" s="214" t="s">
        <v>428</v>
      </c>
      <c r="F267" s="215" t="s">
        <v>429</v>
      </c>
      <c r="G267" s="216" t="s">
        <v>181</v>
      </c>
      <c r="H267" s="217">
        <v>2</v>
      </c>
      <c r="I267" s="218"/>
      <c r="J267" s="219">
        <f>ROUND(I267*H267,2)</f>
        <v>0</v>
      </c>
      <c r="K267" s="215" t="s">
        <v>155</v>
      </c>
      <c r="L267" s="45"/>
      <c r="M267" s="220" t="s">
        <v>19</v>
      </c>
      <c r="N267" s="221" t="s">
        <v>44</v>
      </c>
      <c r="O267" s="85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4" t="s">
        <v>156</v>
      </c>
      <c r="AT267" s="224" t="s">
        <v>151</v>
      </c>
      <c r="AU267" s="224" t="s">
        <v>82</v>
      </c>
      <c r="AY267" s="18" t="s">
        <v>149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8" t="s">
        <v>80</v>
      </c>
      <c r="BK267" s="225">
        <f>ROUND(I267*H267,2)</f>
        <v>0</v>
      </c>
      <c r="BL267" s="18" t="s">
        <v>156</v>
      </c>
      <c r="BM267" s="224" t="s">
        <v>563</v>
      </c>
    </row>
    <row r="268" s="2" customFormat="1">
      <c r="A268" s="39"/>
      <c r="B268" s="40"/>
      <c r="C268" s="41"/>
      <c r="D268" s="226" t="s">
        <v>158</v>
      </c>
      <c r="E268" s="41"/>
      <c r="F268" s="227" t="s">
        <v>431</v>
      </c>
      <c r="G268" s="41"/>
      <c r="H268" s="41"/>
      <c r="I268" s="228"/>
      <c r="J268" s="41"/>
      <c r="K268" s="41"/>
      <c r="L268" s="45"/>
      <c r="M268" s="229"/>
      <c r="N268" s="23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158</v>
      </c>
      <c r="AU268" s="18" t="s">
        <v>82</v>
      </c>
    </row>
    <row r="269" s="13" customFormat="1">
      <c r="A269" s="13"/>
      <c r="B269" s="231"/>
      <c r="C269" s="232"/>
      <c r="D269" s="233" t="s">
        <v>160</v>
      </c>
      <c r="E269" s="234" t="s">
        <v>19</v>
      </c>
      <c r="F269" s="235" t="s">
        <v>301</v>
      </c>
      <c r="G269" s="232"/>
      <c r="H269" s="234" t="s">
        <v>19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160</v>
      </c>
      <c r="AU269" s="241" t="s">
        <v>82</v>
      </c>
      <c r="AV269" s="13" t="s">
        <v>80</v>
      </c>
      <c r="AW269" s="13" t="s">
        <v>35</v>
      </c>
      <c r="AX269" s="13" t="s">
        <v>73</v>
      </c>
      <c r="AY269" s="241" t="s">
        <v>149</v>
      </c>
    </row>
    <row r="270" s="13" customFormat="1">
      <c r="A270" s="13"/>
      <c r="B270" s="231"/>
      <c r="C270" s="232"/>
      <c r="D270" s="233" t="s">
        <v>160</v>
      </c>
      <c r="E270" s="234" t="s">
        <v>19</v>
      </c>
      <c r="F270" s="235" t="s">
        <v>405</v>
      </c>
      <c r="G270" s="232"/>
      <c r="H270" s="234" t="s">
        <v>19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160</v>
      </c>
      <c r="AU270" s="241" t="s">
        <v>82</v>
      </c>
      <c r="AV270" s="13" t="s">
        <v>80</v>
      </c>
      <c r="AW270" s="13" t="s">
        <v>35</v>
      </c>
      <c r="AX270" s="13" t="s">
        <v>73</v>
      </c>
      <c r="AY270" s="241" t="s">
        <v>149</v>
      </c>
    </row>
    <row r="271" s="14" customFormat="1">
      <c r="A271" s="14"/>
      <c r="B271" s="242"/>
      <c r="C271" s="243"/>
      <c r="D271" s="233" t="s">
        <v>160</v>
      </c>
      <c r="E271" s="244" t="s">
        <v>19</v>
      </c>
      <c r="F271" s="245" t="s">
        <v>432</v>
      </c>
      <c r="G271" s="243"/>
      <c r="H271" s="246">
        <v>2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160</v>
      </c>
      <c r="AU271" s="252" t="s">
        <v>82</v>
      </c>
      <c r="AV271" s="14" t="s">
        <v>82</v>
      </c>
      <c r="AW271" s="14" t="s">
        <v>35</v>
      </c>
      <c r="AX271" s="14" t="s">
        <v>73</v>
      </c>
      <c r="AY271" s="252" t="s">
        <v>149</v>
      </c>
    </row>
    <row r="272" s="15" customFormat="1">
      <c r="A272" s="15"/>
      <c r="B272" s="253"/>
      <c r="C272" s="254"/>
      <c r="D272" s="233" t="s">
        <v>160</v>
      </c>
      <c r="E272" s="255" t="s">
        <v>19</v>
      </c>
      <c r="F272" s="256" t="s">
        <v>164</v>
      </c>
      <c r="G272" s="254"/>
      <c r="H272" s="257">
        <v>2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3" t="s">
        <v>160</v>
      </c>
      <c r="AU272" s="263" t="s">
        <v>82</v>
      </c>
      <c r="AV272" s="15" t="s">
        <v>156</v>
      </c>
      <c r="AW272" s="15" t="s">
        <v>35</v>
      </c>
      <c r="AX272" s="15" t="s">
        <v>80</v>
      </c>
      <c r="AY272" s="263" t="s">
        <v>149</v>
      </c>
    </row>
    <row r="273" s="2" customFormat="1" ht="24.15" customHeight="1">
      <c r="A273" s="39"/>
      <c r="B273" s="40"/>
      <c r="C273" s="213" t="s">
        <v>564</v>
      </c>
      <c r="D273" s="213" t="s">
        <v>151</v>
      </c>
      <c r="E273" s="214" t="s">
        <v>433</v>
      </c>
      <c r="F273" s="215" t="s">
        <v>434</v>
      </c>
      <c r="G273" s="216" t="s">
        <v>181</v>
      </c>
      <c r="H273" s="217">
        <v>60</v>
      </c>
      <c r="I273" s="218"/>
      <c r="J273" s="219">
        <f>ROUND(I273*H273,2)</f>
        <v>0</v>
      </c>
      <c r="K273" s="215" t="s">
        <v>155</v>
      </c>
      <c r="L273" s="45"/>
      <c r="M273" s="220" t="s">
        <v>19</v>
      </c>
      <c r="N273" s="221" t="s">
        <v>44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156</v>
      </c>
      <c r="AT273" s="224" t="s">
        <v>151</v>
      </c>
      <c r="AU273" s="224" t="s">
        <v>82</v>
      </c>
      <c r="AY273" s="18" t="s">
        <v>149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8" t="s">
        <v>80</v>
      </c>
      <c r="BK273" s="225">
        <f>ROUND(I273*H273,2)</f>
        <v>0</v>
      </c>
      <c r="BL273" s="18" t="s">
        <v>156</v>
      </c>
      <c r="BM273" s="224" t="s">
        <v>565</v>
      </c>
    </row>
    <row r="274" s="2" customFormat="1">
      <c r="A274" s="39"/>
      <c r="B274" s="40"/>
      <c r="C274" s="41"/>
      <c r="D274" s="226" t="s">
        <v>158</v>
      </c>
      <c r="E274" s="41"/>
      <c r="F274" s="227" t="s">
        <v>436</v>
      </c>
      <c r="G274" s="41"/>
      <c r="H274" s="41"/>
      <c r="I274" s="228"/>
      <c r="J274" s="41"/>
      <c r="K274" s="41"/>
      <c r="L274" s="45"/>
      <c r="M274" s="229"/>
      <c r="N274" s="230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158</v>
      </c>
      <c r="AU274" s="18" t="s">
        <v>82</v>
      </c>
    </row>
    <row r="275" s="13" customFormat="1">
      <c r="A275" s="13"/>
      <c r="B275" s="231"/>
      <c r="C275" s="232"/>
      <c r="D275" s="233" t="s">
        <v>160</v>
      </c>
      <c r="E275" s="234" t="s">
        <v>19</v>
      </c>
      <c r="F275" s="235" t="s">
        <v>301</v>
      </c>
      <c r="G275" s="232"/>
      <c r="H275" s="234" t="s">
        <v>19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160</v>
      </c>
      <c r="AU275" s="241" t="s">
        <v>82</v>
      </c>
      <c r="AV275" s="13" t="s">
        <v>80</v>
      </c>
      <c r="AW275" s="13" t="s">
        <v>35</v>
      </c>
      <c r="AX275" s="13" t="s">
        <v>73</v>
      </c>
      <c r="AY275" s="241" t="s">
        <v>149</v>
      </c>
    </row>
    <row r="276" s="13" customFormat="1">
      <c r="A276" s="13"/>
      <c r="B276" s="231"/>
      <c r="C276" s="232"/>
      <c r="D276" s="233" t="s">
        <v>160</v>
      </c>
      <c r="E276" s="234" t="s">
        <v>19</v>
      </c>
      <c r="F276" s="235" t="s">
        <v>405</v>
      </c>
      <c r="G276" s="232"/>
      <c r="H276" s="234" t="s">
        <v>19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160</v>
      </c>
      <c r="AU276" s="241" t="s">
        <v>82</v>
      </c>
      <c r="AV276" s="13" t="s">
        <v>80</v>
      </c>
      <c r="AW276" s="13" t="s">
        <v>35</v>
      </c>
      <c r="AX276" s="13" t="s">
        <v>73</v>
      </c>
      <c r="AY276" s="241" t="s">
        <v>149</v>
      </c>
    </row>
    <row r="277" s="14" customFormat="1">
      <c r="A277" s="14"/>
      <c r="B277" s="242"/>
      <c r="C277" s="243"/>
      <c r="D277" s="233" t="s">
        <v>160</v>
      </c>
      <c r="E277" s="244" t="s">
        <v>19</v>
      </c>
      <c r="F277" s="245" t="s">
        <v>427</v>
      </c>
      <c r="G277" s="243"/>
      <c r="H277" s="246">
        <v>60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160</v>
      </c>
      <c r="AU277" s="252" t="s">
        <v>82</v>
      </c>
      <c r="AV277" s="14" t="s">
        <v>82</v>
      </c>
      <c r="AW277" s="14" t="s">
        <v>35</v>
      </c>
      <c r="AX277" s="14" t="s">
        <v>73</v>
      </c>
      <c r="AY277" s="252" t="s">
        <v>149</v>
      </c>
    </row>
    <row r="278" s="15" customFormat="1">
      <c r="A278" s="15"/>
      <c r="B278" s="253"/>
      <c r="C278" s="254"/>
      <c r="D278" s="233" t="s">
        <v>160</v>
      </c>
      <c r="E278" s="255" t="s">
        <v>19</v>
      </c>
      <c r="F278" s="256" t="s">
        <v>164</v>
      </c>
      <c r="G278" s="254"/>
      <c r="H278" s="257">
        <v>60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160</v>
      </c>
      <c r="AU278" s="263" t="s">
        <v>82</v>
      </c>
      <c r="AV278" s="15" t="s">
        <v>156</v>
      </c>
      <c r="AW278" s="15" t="s">
        <v>35</v>
      </c>
      <c r="AX278" s="15" t="s">
        <v>80</v>
      </c>
      <c r="AY278" s="263" t="s">
        <v>149</v>
      </c>
    </row>
    <row r="279" s="12" customFormat="1" ht="22.8" customHeight="1">
      <c r="A279" s="12"/>
      <c r="B279" s="197"/>
      <c r="C279" s="198"/>
      <c r="D279" s="199" t="s">
        <v>72</v>
      </c>
      <c r="E279" s="211" t="s">
        <v>248</v>
      </c>
      <c r="F279" s="211" t="s">
        <v>249</v>
      </c>
      <c r="G279" s="198"/>
      <c r="H279" s="198"/>
      <c r="I279" s="201"/>
      <c r="J279" s="212">
        <f>BK279</f>
        <v>0</v>
      </c>
      <c r="K279" s="198"/>
      <c r="L279" s="203"/>
      <c r="M279" s="204"/>
      <c r="N279" s="205"/>
      <c r="O279" s="205"/>
      <c r="P279" s="206">
        <f>SUM(P280:P281)</f>
        <v>0</v>
      </c>
      <c r="Q279" s="205"/>
      <c r="R279" s="206">
        <f>SUM(R280:R281)</f>
        <v>0</v>
      </c>
      <c r="S279" s="205"/>
      <c r="T279" s="207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8" t="s">
        <v>80</v>
      </c>
      <c r="AT279" s="209" t="s">
        <v>72</v>
      </c>
      <c r="AU279" s="209" t="s">
        <v>80</v>
      </c>
      <c r="AY279" s="208" t="s">
        <v>149</v>
      </c>
      <c r="BK279" s="210">
        <f>SUM(BK280:BK281)</f>
        <v>0</v>
      </c>
    </row>
    <row r="280" s="2" customFormat="1" ht="24.15" customHeight="1">
      <c r="A280" s="39"/>
      <c r="B280" s="40"/>
      <c r="C280" s="213" t="s">
        <v>566</v>
      </c>
      <c r="D280" s="213" t="s">
        <v>151</v>
      </c>
      <c r="E280" s="214" t="s">
        <v>362</v>
      </c>
      <c r="F280" s="215" t="s">
        <v>363</v>
      </c>
      <c r="G280" s="216" t="s">
        <v>220</v>
      </c>
      <c r="H280" s="217">
        <v>71.394999999999996</v>
      </c>
      <c r="I280" s="218"/>
      <c r="J280" s="219">
        <f>ROUND(I280*H280,2)</f>
        <v>0</v>
      </c>
      <c r="K280" s="215" t="s">
        <v>155</v>
      </c>
      <c r="L280" s="45"/>
      <c r="M280" s="220" t="s">
        <v>19</v>
      </c>
      <c r="N280" s="221" t="s">
        <v>44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156</v>
      </c>
      <c r="AT280" s="224" t="s">
        <v>151</v>
      </c>
      <c r="AU280" s="224" t="s">
        <v>82</v>
      </c>
      <c r="AY280" s="18" t="s">
        <v>149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80</v>
      </c>
      <c r="BK280" s="225">
        <f>ROUND(I280*H280,2)</f>
        <v>0</v>
      </c>
      <c r="BL280" s="18" t="s">
        <v>156</v>
      </c>
      <c r="BM280" s="224" t="s">
        <v>364</v>
      </c>
    </row>
    <row r="281" s="2" customFormat="1">
      <c r="A281" s="39"/>
      <c r="B281" s="40"/>
      <c r="C281" s="41"/>
      <c r="D281" s="226" t="s">
        <v>158</v>
      </c>
      <c r="E281" s="41"/>
      <c r="F281" s="227" t="s">
        <v>365</v>
      </c>
      <c r="G281" s="41"/>
      <c r="H281" s="41"/>
      <c r="I281" s="228"/>
      <c r="J281" s="41"/>
      <c r="K281" s="41"/>
      <c r="L281" s="45"/>
      <c r="M281" s="229"/>
      <c r="N281" s="23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158</v>
      </c>
      <c r="AU281" s="18" t="s">
        <v>82</v>
      </c>
    </row>
    <row r="282" s="12" customFormat="1" ht="25.92" customHeight="1">
      <c r="A282" s="12"/>
      <c r="B282" s="197"/>
      <c r="C282" s="198"/>
      <c r="D282" s="199" t="s">
        <v>72</v>
      </c>
      <c r="E282" s="200" t="s">
        <v>366</v>
      </c>
      <c r="F282" s="200" t="s">
        <v>367</v>
      </c>
      <c r="G282" s="198"/>
      <c r="H282" s="198"/>
      <c r="I282" s="201"/>
      <c r="J282" s="202">
        <f>BK282</f>
        <v>0</v>
      </c>
      <c r="K282" s="198"/>
      <c r="L282" s="203"/>
      <c r="M282" s="204"/>
      <c r="N282" s="205"/>
      <c r="O282" s="205"/>
      <c r="P282" s="206">
        <f>P283</f>
        <v>0</v>
      </c>
      <c r="Q282" s="205"/>
      <c r="R282" s="206">
        <f>R283</f>
        <v>0.15721859999999999</v>
      </c>
      <c r="S282" s="205"/>
      <c r="T282" s="207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8" t="s">
        <v>82</v>
      </c>
      <c r="AT282" s="209" t="s">
        <v>72</v>
      </c>
      <c r="AU282" s="209" t="s">
        <v>73</v>
      </c>
      <c r="AY282" s="208" t="s">
        <v>149</v>
      </c>
      <c r="BK282" s="210">
        <f>BK283</f>
        <v>0</v>
      </c>
    </row>
    <row r="283" s="12" customFormat="1" ht="22.8" customHeight="1">
      <c r="A283" s="12"/>
      <c r="B283" s="197"/>
      <c r="C283" s="198"/>
      <c r="D283" s="199" t="s">
        <v>72</v>
      </c>
      <c r="E283" s="211" t="s">
        <v>368</v>
      </c>
      <c r="F283" s="211" t="s">
        <v>369</v>
      </c>
      <c r="G283" s="198"/>
      <c r="H283" s="198"/>
      <c r="I283" s="201"/>
      <c r="J283" s="212">
        <f>BK283</f>
        <v>0</v>
      </c>
      <c r="K283" s="198"/>
      <c r="L283" s="203"/>
      <c r="M283" s="204"/>
      <c r="N283" s="205"/>
      <c r="O283" s="205"/>
      <c r="P283" s="206">
        <f>SUM(P284:P315)</f>
        <v>0</v>
      </c>
      <c r="Q283" s="205"/>
      <c r="R283" s="206">
        <f>SUM(R284:R315)</f>
        <v>0.15721859999999999</v>
      </c>
      <c r="S283" s="205"/>
      <c r="T283" s="207">
        <f>SUM(T284:T315)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8" t="s">
        <v>82</v>
      </c>
      <c r="AT283" s="209" t="s">
        <v>72</v>
      </c>
      <c r="AU283" s="209" t="s">
        <v>80</v>
      </c>
      <c r="AY283" s="208" t="s">
        <v>149</v>
      </c>
      <c r="BK283" s="210">
        <f>SUM(BK284:BK315)</f>
        <v>0</v>
      </c>
    </row>
    <row r="284" s="2" customFormat="1" ht="16.5" customHeight="1">
      <c r="A284" s="39"/>
      <c r="B284" s="40"/>
      <c r="C284" s="213" t="s">
        <v>380</v>
      </c>
      <c r="D284" s="213" t="s">
        <v>151</v>
      </c>
      <c r="E284" s="214" t="s">
        <v>371</v>
      </c>
      <c r="F284" s="215" t="s">
        <v>372</v>
      </c>
      <c r="G284" s="216" t="s">
        <v>203</v>
      </c>
      <c r="H284" s="217">
        <v>13.279999999999999</v>
      </c>
      <c r="I284" s="218"/>
      <c r="J284" s="219">
        <f>ROUND(I284*H284,2)</f>
        <v>0</v>
      </c>
      <c r="K284" s="215" t="s">
        <v>155</v>
      </c>
      <c r="L284" s="45"/>
      <c r="M284" s="220" t="s">
        <v>19</v>
      </c>
      <c r="N284" s="221" t="s">
        <v>44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264</v>
      </c>
      <c r="AT284" s="224" t="s">
        <v>151</v>
      </c>
      <c r="AU284" s="224" t="s">
        <v>82</v>
      </c>
      <c r="AY284" s="18" t="s">
        <v>149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80</v>
      </c>
      <c r="BK284" s="225">
        <f>ROUND(I284*H284,2)</f>
        <v>0</v>
      </c>
      <c r="BL284" s="18" t="s">
        <v>264</v>
      </c>
      <c r="BM284" s="224" t="s">
        <v>567</v>
      </c>
    </row>
    <row r="285" s="2" customFormat="1">
      <c r="A285" s="39"/>
      <c r="B285" s="40"/>
      <c r="C285" s="41"/>
      <c r="D285" s="226" t="s">
        <v>158</v>
      </c>
      <c r="E285" s="41"/>
      <c r="F285" s="227" t="s">
        <v>374</v>
      </c>
      <c r="G285" s="41"/>
      <c r="H285" s="41"/>
      <c r="I285" s="228"/>
      <c r="J285" s="41"/>
      <c r="K285" s="41"/>
      <c r="L285" s="45"/>
      <c r="M285" s="229"/>
      <c r="N285" s="23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158</v>
      </c>
      <c r="AU285" s="18" t="s">
        <v>82</v>
      </c>
    </row>
    <row r="286" s="13" customFormat="1">
      <c r="A286" s="13"/>
      <c r="B286" s="231"/>
      <c r="C286" s="232"/>
      <c r="D286" s="233" t="s">
        <v>160</v>
      </c>
      <c r="E286" s="234" t="s">
        <v>19</v>
      </c>
      <c r="F286" s="235" t="s">
        <v>301</v>
      </c>
      <c r="G286" s="232"/>
      <c r="H286" s="234" t="s">
        <v>19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160</v>
      </c>
      <c r="AU286" s="241" t="s">
        <v>82</v>
      </c>
      <c r="AV286" s="13" t="s">
        <v>80</v>
      </c>
      <c r="AW286" s="13" t="s">
        <v>35</v>
      </c>
      <c r="AX286" s="13" t="s">
        <v>73</v>
      </c>
      <c r="AY286" s="241" t="s">
        <v>149</v>
      </c>
    </row>
    <row r="287" s="13" customFormat="1">
      <c r="A287" s="13"/>
      <c r="B287" s="231"/>
      <c r="C287" s="232"/>
      <c r="D287" s="233" t="s">
        <v>160</v>
      </c>
      <c r="E287" s="234" t="s">
        <v>19</v>
      </c>
      <c r="F287" s="235" t="s">
        <v>405</v>
      </c>
      <c r="G287" s="232"/>
      <c r="H287" s="234" t="s">
        <v>19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160</v>
      </c>
      <c r="AU287" s="241" t="s">
        <v>82</v>
      </c>
      <c r="AV287" s="13" t="s">
        <v>80</v>
      </c>
      <c r="AW287" s="13" t="s">
        <v>35</v>
      </c>
      <c r="AX287" s="13" t="s">
        <v>73</v>
      </c>
      <c r="AY287" s="241" t="s">
        <v>149</v>
      </c>
    </row>
    <row r="288" s="14" customFormat="1">
      <c r="A288" s="14"/>
      <c r="B288" s="242"/>
      <c r="C288" s="243"/>
      <c r="D288" s="233" t="s">
        <v>160</v>
      </c>
      <c r="E288" s="244" t="s">
        <v>19</v>
      </c>
      <c r="F288" s="245" t="s">
        <v>568</v>
      </c>
      <c r="G288" s="243"/>
      <c r="H288" s="246">
        <v>13.279999999999999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160</v>
      </c>
      <c r="AU288" s="252" t="s">
        <v>82</v>
      </c>
      <c r="AV288" s="14" t="s">
        <v>82</v>
      </c>
      <c r="AW288" s="14" t="s">
        <v>35</v>
      </c>
      <c r="AX288" s="14" t="s">
        <v>73</v>
      </c>
      <c r="AY288" s="252" t="s">
        <v>149</v>
      </c>
    </row>
    <row r="289" s="15" customFormat="1">
      <c r="A289" s="15"/>
      <c r="B289" s="253"/>
      <c r="C289" s="254"/>
      <c r="D289" s="233" t="s">
        <v>160</v>
      </c>
      <c r="E289" s="255" t="s">
        <v>19</v>
      </c>
      <c r="F289" s="256" t="s">
        <v>164</v>
      </c>
      <c r="G289" s="254"/>
      <c r="H289" s="257">
        <v>13.279999999999999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3" t="s">
        <v>160</v>
      </c>
      <c r="AU289" s="263" t="s">
        <v>82</v>
      </c>
      <c r="AV289" s="15" t="s">
        <v>156</v>
      </c>
      <c r="AW289" s="15" t="s">
        <v>35</v>
      </c>
      <c r="AX289" s="15" t="s">
        <v>80</v>
      </c>
      <c r="AY289" s="263" t="s">
        <v>149</v>
      </c>
    </row>
    <row r="290" s="2" customFormat="1" ht="24.15" customHeight="1">
      <c r="A290" s="39"/>
      <c r="B290" s="40"/>
      <c r="C290" s="270" t="s">
        <v>569</v>
      </c>
      <c r="D290" s="270" t="s">
        <v>285</v>
      </c>
      <c r="E290" s="271" t="s">
        <v>378</v>
      </c>
      <c r="F290" s="272" t="s">
        <v>379</v>
      </c>
      <c r="G290" s="273" t="s">
        <v>203</v>
      </c>
      <c r="H290" s="274">
        <v>15.478</v>
      </c>
      <c r="I290" s="275"/>
      <c r="J290" s="276">
        <f>ROUND(I290*H290,2)</f>
        <v>0</v>
      </c>
      <c r="K290" s="272" t="s">
        <v>155</v>
      </c>
      <c r="L290" s="277"/>
      <c r="M290" s="278" t="s">
        <v>19</v>
      </c>
      <c r="N290" s="279" t="s">
        <v>44</v>
      </c>
      <c r="O290" s="85"/>
      <c r="P290" s="222">
        <f>O290*H290</f>
        <v>0</v>
      </c>
      <c r="Q290" s="222">
        <v>0.0054000000000000003</v>
      </c>
      <c r="R290" s="222">
        <f>Q290*H290</f>
        <v>0.083581200000000008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380</v>
      </c>
      <c r="AT290" s="224" t="s">
        <v>285</v>
      </c>
      <c r="AU290" s="224" t="s">
        <v>82</v>
      </c>
      <c r="AY290" s="18" t="s">
        <v>149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80</v>
      </c>
      <c r="BK290" s="225">
        <f>ROUND(I290*H290,2)</f>
        <v>0</v>
      </c>
      <c r="BL290" s="18" t="s">
        <v>264</v>
      </c>
      <c r="BM290" s="224" t="s">
        <v>570</v>
      </c>
    </row>
    <row r="291" s="13" customFormat="1">
      <c r="A291" s="13"/>
      <c r="B291" s="231"/>
      <c r="C291" s="232"/>
      <c r="D291" s="233" t="s">
        <v>160</v>
      </c>
      <c r="E291" s="234" t="s">
        <v>19</v>
      </c>
      <c r="F291" s="235" t="s">
        <v>301</v>
      </c>
      <c r="G291" s="232"/>
      <c r="H291" s="234" t="s">
        <v>19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160</v>
      </c>
      <c r="AU291" s="241" t="s">
        <v>82</v>
      </c>
      <c r="AV291" s="13" t="s">
        <v>80</v>
      </c>
      <c r="AW291" s="13" t="s">
        <v>35</v>
      </c>
      <c r="AX291" s="13" t="s">
        <v>73</v>
      </c>
      <c r="AY291" s="241" t="s">
        <v>149</v>
      </c>
    </row>
    <row r="292" s="13" customFormat="1">
      <c r="A292" s="13"/>
      <c r="B292" s="231"/>
      <c r="C292" s="232"/>
      <c r="D292" s="233" t="s">
        <v>160</v>
      </c>
      <c r="E292" s="234" t="s">
        <v>19</v>
      </c>
      <c r="F292" s="235" t="s">
        <v>405</v>
      </c>
      <c r="G292" s="232"/>
      <c r="H292" s="234" t="s">
        <v>19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160</v>
      </c>
      <c r="AU292" s="241" t="s">
        <v>82</v>
      </c>
      <c r="AV292" s="13" t="s">
        <v>80</v>
      </c>
      <c r="AW292" s="13" t="s">
        <v>35</v>
      </c>
      <c r="AX292" s="13" t="s">
        <v>73</v>
      </c>
      <c r="AY292" s="241" t="s">
        <v>149</v>
      </c>
    </row>
    <row r="293" s="14" customFormat="1">
      <c r="A293" s="14"/>
      <c r="B293" s="242"/>
      <c r="C293" s="243"/>
      <c r="D293" s="233" t="s">
        <v>160</v>
      </c>
      <c r="E293" s="244" t="s">
        <v>19</v>
      </c>
      <c r="F293" s="245" t="s">
        <v>568</v>
      </c>
      <c r="G293" s="243"/>
      <c r="H293" s="246">
        <v>13.279999999999999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160</v>
      </c>
      <c r="AU293" s="252" t="s">
        <v>82</v>
      </c>
      <c r="AV293" s="14" t="s">
        <v>82</v>
      </c>
      <c r="AW293" s="14" t="s">
        <v>35</v>
      </c>
      <c r="AX293" s="14" t="s">
        <v>73</v>
      </c>
      <c r="AY293" s="252" t="s">
        <v>149</v>
      </c>
    </row>
    <row r="294" s="15" customFormat="1">
      <c r="A294" s="15"/>
      <c r="B294" s="253"/>
      <c r="C294" s="254"/>
      <c r="D294" s="233" t="s">
        <v>160</v>
      </c>
      <c r="E294" s="255" t="s">
        <v>19</v>
      </c>
      <c r="F294" s="256" t="s">
        <v>164</v>
      </c>
      <c r="G294" s="254"/>
      <c r="H294" s="257">
        <v>13.279999999999999</v>
      </c>
      <c r="I294" s="258"/>
      <c r="J294" s="254"/>
      <c r="K294" s="254"/>
      <c r="L294" s="259"/>
      <c r="M294" s="260"/>
      <c r="N294" s="261"/>
      <c r="O294" s="261"/>
      <c r="P294" s="261"/>
      <c r="Q294" s="261"/>
      <c r="R294" s="261"/>
      <c r="S294" s="261"/>
      <c r="T294" s="26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3" t="s">
        <v>160</v>
      </c>
      <c r="AU294" s="263" t="s">
        <v>82</v>
      </c>
      <c r="AV294" s="15" t="s">
        <v>156</v>
      </c>
      <c r="AW294" s="15" t="s">
        <v>35</v>
      </c>
      <c r="AX294" s="15" t="s">
        <v>80</v>
      </c>
      <c r="AY294" s="263" t="s">
        <v>149</v>
      </c>
    </row>
    <row r="295" s="14" customFormat="1">
      <c r="A295" s="14"/>
      <c r="B295" s="242"/>
      <c r="C295" s="243"/>
      <c r="D295" s="233" t="s">
        <v>160</v>
      </c>
      <c r="E295" s="243"/>
      <c r="F295" s="245" t="s">
        <v>571</v>
      </c>
      <c r="G295" s="243"/>
      <c r="H295" s="246">
        <v>15.478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160</v>
      </c>
      <c r="AU295" s="252" t="s">
        <v>82</v>
      </c>
      <c r="AV295" s="14" t="s">
        <v>82</v>
      </c>
      <c r="AW295" s="14" t="s">
        <v>4</v>
      </c>
      <c r="AX295" s="14" t="s">
        <v>80</v>
      </c>
      <c r="AY295" s="252" t="s">
        <v>149</v>
      </c>
    </row>
    <row r="296" s="2" customFormat="1" ht="16.5" customHeight="1">
      <c r="A296" s="39"/>
      <c r="B296" s="40"/>
      <c r="C296" s="213" t="s">
        <v>572</v>
      </c>
      <c r="D296" s="213" t="s">
        <v>151</v>
      </c>
      <c r="E296" s="214" t="s">
        <v>573</v>
      </c>
      <c r="F296" s="215" t="s">
        <v>574</v>
      </c>
      <c r="G296" s="216" t="s">
        <v>203</v>
      </c>
      <c r="H296" s="217">
        <v>9.9600000000000009</v>
      </c>
      <c r="I296" s="218"/>
      <c r="J296" s="219">
        <f>ROUND(I296*H296,2)</f>
        <v>0</v>
      </c>
      <c r="K296" s="215" t="s">
        <v>155</v>
      </c>
      <c r="L296" s="45"/>
      <c r="M296" s="220" t="s">
        <v>19</v>
      </c>
      <c r="N296" s="221" t="s">
        <v>44</v>
      </c>
      <c r="O296" s="85"/>
      <c r="P296" s="222">
        <f>O296*H296</f>
        <v>0</v>
      </c>
      <c r="Q296" s="222">
        <v>0.00040000000000000002</v>
      </c>
      <c r="R296" s="222">
        <f>Q296*H296</f>
        <v>0.0039840000000000006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264</v>
      </c>
      <c r="AT296" s="224" t="s">
        <v>151</v>
      </c>
      <c r="AU296" s="224" t="s">
        <v>82</v>
      </c>
      <c r="AY296" s="18" t="s">
        <v>149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8" t="s">
        <v>80</v>
      </c>
      <c r="BK296" s="225">
        <f>ROUND(I296*H296,2)</f>
        <v>0</v>
      </c>
      <c r="BL296" s="18" t="s">
        <v>264</v>
      </c>
      <c r="BM296" s="224" t="s">
        <v>575</v>
      </c>
    </row>
    <row r="297" s="2" customFormat="1">
      <c r="A297" s="39"/>
      <c r="B297" s="40"/>
      <c r="C297" s="41"/>
      <c r="D297" s="226" t="s">
        <v>158</v>
      </c>
      <c r="E297" s="41"/>
      <c r="F297" s="227" t="s">
        <v>576</v>
      </c>
      <c r="G297" s="41"/>
      <c r="H297" s="41"/>
      <c r="I297" s="228"/>
      <c r="J297" s="41"/>
      <c r="K297" s="41"/>
      <c r="L297" s="45"/>
      <c r="M297" s="229"/>
      <c r="N297" s="230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158</v>
      </c>
      <c r="AU297" s="18" t="s">
        <v>82</v>
      </c>
    </row>
    <row r="298" s="13" customFormat="1">
      <c r="A298" s="13"/>
      <c r="B298" s="231"/>
      <c r="C298" s="232"/>
      <c r="D298" s="233" t="s">
        <v>160</v>
      </c>
      <c r="E298" s="234" t="s">
        <v>19</v>
      </c>
      <c r="F298" s="235" t="s">
        <v>301</v>
      </c>
      <c r="G298" s="232"/>
      <c r="H298" s="234" t="s">
        <v>19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160</v>
      </c>
      <c r="AU298" s="241" t="s">
        <v>82</v>
      </c>
      <c r="AV298" s="13" t="s">
        <v>80</v>
      </c>
      <c r="AW298" s="13" t="s">
        <v>35</v>
      </c>
      <c r="AX298" s="13" t="s">
        <v>73</v>
      </c>
      <c r="AY298" s="241" t="s">
        <v>149</v>
      </c>
    </row>
    <row r="299" s="13" customFormat="1">
      <c r="A299" s="13"/>
      <c r="B299" s="231"/>
      <c r="C299" s="232"/>
      <c r="D299" s="233" t="s">
        <v>160</v>
      </c>
      <c r="E299" s="234" t="s">
        <v>19</v>
      </c>
      <c r="F299" s="235" t="s">
        <v>405</v>
      </c>
      <c r="G299" s="232"/>
      <c r="H299" s="234" t="s">
        <v>19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160</v>
      </c>
      <c r="AU299" s="241" t="s">
        <v>82</v>
      </c>
      <c r="AV299" s="13" t="s">
        <v>80</v>
      </c>
      <c r="AW299" s="13" t="s">
        <v>35</v>
      </c>
      <c r="AX299" s="13" t="s">
        <v>73</v>
      </c>
      <c r="AY299" s="241" t="s">
        <v>149</v>
      </c>
    </row>
    <row r="300" s="14" customFormat="1">
      <c r="A300" s="14"/>
      <c r="B300" s="242"/>
      <c r="C300" s="243"/>
      <c r="D300" s="233" t="s">
        <v>160</v>
      </c>
      <c r="E300" s="244" t="s">
        <v>19</v>
      </c>
      <c r="F300" s="245" t="s">
        <v>577</v>
      </c>
      <c r="G300" s="243"/>
      <c r="H300" s="246">
        <v>9.9600000000000009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160</v>
      </c>
      <c r="AU300" s="252" t="s">
        <v>82</v>
      </c>
      <c r="AV300" s="14" t="s">
        <v>82</v>
      </c>
      <c r="AW300" s="14" t="s">
        <v>35</v>
      </c>
      <c r="AX300" s="14" t="s">
        <v>73</v>
      </c>
      <c r="AY300" s="252" t="s">
        <v>149</v>
      </c>
    </row>
    <row r="301" s="15" customFormat="1">
      <c r="A301" s="15"/>
      <c r="B301" s="253"/>
      <c r="C301" s="254"/>
      <c r="D301" s="233" t="s">
        <v>160</v>
      </c>
      <c r="E301" s="255" t="s">
        <v>19</v>
      </c>
      <c r="F301" s="256" t="s">
        <v>164</v>
      </c>
      <c r="G301" s="254"/>
      <c r="H301" s="257">
        <v>9.9600000000000009</v>
      </c>
      <c r="I301" s="258"/>
      <c r="J301" s="254"/>
      <c r="K301" s="254"/>
      <c r="L301" s="259"/>
      <c r="M301" s="260"/>
      <c r="N301" s="261"/>
      <c r="O301" s="261"/>
      <c r="P301" s="261"/>
      <c r="Q301" s="261"/>
      <c r="R301" s="261"/>
      <c r="S301" s="261"/>
      <c r="T301" s="262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3" t="s">
        <v>160</v>
      </c>
      <c r="AU301" s="263" t="s">
        <v>82</v>
      </c>
      <c r="AV301" s="15" t="s">
        <v>156</v>
      </c>
      <c r="AW301" s="15" t="s">
        <v>35</v>
      </c>
      <c r="AX301" s="15" t="s">
        <v>80</v>
      </c>
      <c r="AY301" s="263" t="s">
        <v>149</v>
      </c>
    </row>
    <row r="302" s="2" customFormat="1" ht="24.15" customHeight="1">
      <c r="A302" s="39"/>
      <c r="B302" s="40"/>
      <c r="C302" s="270" t="s">
        <v>578</v>
      </c>
      <c r="D302" s="270" t="s">
        <v>285</v>
      </c>
      <c r="E302" s="271" t="s">
        <v>579</v>
      </c>
      <c r="F302" s="272" t="s">
        <v>379</v>
      </c>
      <c r="G302" s="273" t="s">
        <v>203</v>
      </c>
      <c r="H302" s="274">
        <v>12.161</v>
      </c>
      <c r="I302" s="275"/>
      <c r="J302" s="276">
        <f>ROUND(I302*H302,2)</f>
        <v>0</v>
      </c>
      <c r="K302" s="272" t="s">
        <v>19</v>
      </c>
      <c r="L302" s="277"/>
      <c r="M302" s="278" t="s">
        <v>19</v>
      </c>
      <c r="N302" s="279" t="s">
        <v>44</v>
      </c>
      <c r="O302" s="85"/>
      <c r="P302" s="222">
        <f>O302*H302</f>
        <v>0</v>
      </c>
      <c r="Q302" s="222">
        <v>0.0054000000000000003</v>
      </c>
      <c r="R302" s="222">
        <f>Q302*H302</f>
        <v>0.065669400000000003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380</v>
      </c>
      <c r="AT302" s="224" t="s">
        <v>285</v>
      </c>
      <c r="AU302" s="224" t="s">
        <v>82</v>
      </c>
      <c r="AY302" s="18" t="s">
        <v>149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80</v>
      </c>
      <c r="BK302" s="225">
        <f>ROUND(I302*H302,2)</f>
        <v>0</v>
      </c>
      <c r="BL302" s="18" t="s">
        <v>264</v>
      </c>
      <c r="BM302" s="224" t="s">
        <v>580</v>
      </c>
    </row>
    <row r="303" s="13" customFormat="1">
      <c r="A303" s="13"/>
      <c r="B303" s="231"/>
      <c r="C303" s="232"/>
      <c r="D303" s="233" t="s">
        <v>160</v>
      </c>
      <c r="E303" s="234" t="s">
        <v>19</v>
      </c>
      <c r="F303" s="235" t="s">
        <v>301</v>
      </c>
      <c r="G303" s="232"/>
      <c r="H303" s="234" t="s">
        <v>19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160</v>
      </c>
      <c r="AU303" s="241" t="s">
        <v>82</v>
      </c>
      <c r="AV303" s="13" t="s">
        <v>80</v>
      </c>
      <c r="AW303" s="13" t="s">
        <v>35</v>
      </c>
      <c r="AX303" s="13" t="s">
        <v>73</v>
      </c>
      <c r="AY303" s="241" t="s">
        <v>149</v>
      </c>
    </row>
    <row r="304" s="13" customFormat="1">
      <c r="A304" s="13"/>
      <c r="B304" s="231"/>
      <c r="C304" s="232"/>
      <c r="D304" s="233" t="s">
        <v>160</v>
      </c>
      <c r="E304" s="234" t="s">
        <v>19</v>
      </c>
      <c r="F304" s="235" t="s">
        <v>405</v>
      </c>
      <c r="G304" s="232"/>
      <c r="H304" s="234" t="s">
        <v>19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160</v>
      </c>
      <c r="AU304" s="241" t="s">
        <v>82</v>
      </c>
      <c r="AV304" s="13" t="s">
        <v>80</v>
      </c>
      <c r="AW304" s="13" t="s">
        <v>35</v>
      </c>
      <c r="AX304" s="13" t="s">
        <v>73</v>
      </c>
      <c r="AY304" s="241" t="s">
        <v>149</v>
      </c>
    </row>
    <row r="305" s="14" customFormat="1">
      <c r="A305" s="14"/>
      <c r="B305" s="242"/>
      <c r="C305" s="243"/>
      <c r="D305" s="233" t="s">
        <v>160</v>
      </c>
      <c r="E305" s="244" t="s">
        <v>19</v>
      </c>
      <c r="F305" s="245" t="s">
        <v>577</v>
      </c>
      <c r="G305" s="243"/>
      <c r="H305" s="246">
        <v>9.9600000000000009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160</v>
      </c>
      <c r="AU305" s="252" t="s">
        <v>82</v>
      </c>
      <c r="AV305" s="14" t="s">
        <v>82</v>
      </c>
      <c r="AW305" s="14" t="s">
        <v>35</v>
      </c>
      <c r="AX305" s="14" t="s">
        <v>73</v>
      </c>
      <c r="AY305" s="252" t="s">
        <v>149</v>
      </c>
    </row>
    <row r="306" s="15" customFormat="1">
      <c r="A306" s="15"/>
      <c r="B306" s="253"/>
      <c r="C306" s="254"/>
      <c r="D306" s="233" t="s">
        <v>160</v>
      </c>
      <c r="E306" s="255" t="s">
        <v>19</v>
      </c>
      <c r="F306" s="256" t="s">
        <v>164</v>
      </c>
      <c r="G306" s="254"/>
      <c r="H306" s="257">
        <v>9.9600000000000009</v>
      </c>
      <c r="I306" s="258"/>
      <c r="J306" s="254"/>
      <c r="K306" s="254"/>
      <c r="L306" s="259"/>
      <c r="M306" s="260"/>
      <c r="N306" s="261"/>
      <c r="O306" s="261"/>
      <c r="P306" s="261"/>
      <c r="Q306" s="261"/>
      <c r="R306" s="261"/>
      <c r="S306" s="261"/>
      <c r="T306" s="26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3" t="s">
        <v>160</v>
      </c>
      <c r="AU306" s="263" t="s">
        <v>82</v>
      </c>
      <c r="AV306" s="15" t="s">
        <v>156</v>
      </c>
      <c r="AW306" s="15" t="s">
        <v>35</v>
      </c>
      <c r="AX306" s="15" t="s">
        <v>80</v>
      </c>
      <c r="AY306" s="263" t="s">
        <v>149</v>
      </c>
    </row>
    <row r="307" s="14" customFormat="1">
      <c r="A307" s="14"/>
      <c r="B307" s="242"/>
      <c r="C307" s="243"/>
      <c r="D307" s="233" t="s">
        <v>160</v>
      </c>
      <c r="E307" s="243"/>
      <c r="F307" s="245" t="s">
        <v>581</v>
      </c>
      <c r="G307" s="243"/>
      <c r="H307" s="246">
        <v>12.161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160</v>
      </c>
      <c r="AU307" s="252" t="s">
        <v>82</v>
      </c>
      <c r="AV307" s="14" t="s">
        <v>82</v>
      </c>
      <c r="AW307" s="14" t="s">
        <v>4</v>
      </c>
      <c r="AX307" s="14" t="s">
        <v>80</v>
      </c>
      <c r="AY307" s="252" t="s">
        <v>149</v>
      </c>
    </row>
    <row r="308" s="2" customFormat="1" ht="24.15" customHeight="1">
      <c r="A308" s="39"/>
      <c r="B308" s="40"/>
      <c r="C308" s="213" t="s">
        <v>582</v>
      </c>
      <c r="D308" s="213" t="s">
        <v>151</v>
      </c>
      <c r="E308" s="214" t="s">
        <v>583</v>
      </c>
      <c r="F308" s="215" t="s">
        <v>584</v>
      </c>
      <c r="G308" s="216" t="s">
        <v>203</v>
      </c>
      <c r="H308" s="217">
        <v>9.9600000000000009</v>
      </c>
      <c r="I308" s="218"/>
      <c r="J308" s="219">
        <f>ROUND(I308*H308,2)</f>
        <v>0</v>
      </c>
      <c r="K308" s="215" t="s">
        <v>155</v>
      </c>
      <c r="L308" s="45"/>
      <c r="M308" s="220" t="s">
        <v>19</v>
      </c>
      <c r="N308" s="221" t="s">
        <v>44</v>
      </c>
      <c r="O308" s="85"/>
      <c r="P308" s="222">
        <f>O308*H308</f>
        <v>0</v>
      </c>
      <c r="Q308" s="222">
        <v>0.00040000000000000002</v>
      </c>
      <c r="R308" s="222">
        <f>Q308*H308</f>
        <v>0.0039840000000000006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264</v>
      </c>
      <c r="AT308" s="224" t="s">
        <v>151</v>
      </c>
      <c r="AU308" s="224" t="s">
        <v>82</v>
      </c>
      <c r="AY308" s="18" t="s">
        <v>149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80</v>
      </c>
      <c r="BK308" s="225">
        <f>ROUND(I308*H308,2)</f>
        <v>0</v>
      </c>
      <c r="BL308" s="18" t="s">
        <v>264</v>
      </c>
      <c r="BM308" s="224" t="s">
        <v>585</v>
      </c>
    </row>
    <row r="309" s="2" customFormat="1">
      <c r="A309" s="39"/>
      <c r="B309" s="40"/>
      <c r="C309" s="41"/>
      <c r="D309" s="226" t="s">
        <v>158</v>
      </c>
      <c r="E309" s="41"/>
      <c r="F309" s="227" t="s">
        <v>586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158</v>
      </c>
      <c r="AU309" s="18" t="s">
        <v>82</v>
      </c>
    </row>
    <row r="310" s="13" customFormat="1">
      <c r="A310" s="13"/>
      <c r="B310" s="231"/>
      <c r="C310" s="232"/>
      <c r="D310" s="233" t="s">
        <v>160</v>
      </c>
      <c r="E310" s="234" t="s">
        <v>19</v>
      </c>
      <c r="F310" s="235" t="s">
        <v>301</v>
      </c>
      <c r="G310" s="232"/>
      <c r="H310" s="234" t="s">
        <v>19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160</v>
      </c>
      <c r="AU310" s="241" t="s">
        <v>82</v>
      </c>
      <c r="AV310" s="13" t="s">
        <v>80</v>
      </c>
      <c r="AW310" s="13" t="s">
        <v>35</v>
      </c>
      <c r="AX310" s="13" t="s">
        <v>73</v>
      </c>
      <c r="AY310" s="241" t="s">
        <v>149</v>
      </c>
    </row>
    <row r="311" s="13" customFormat="1">
      <c r="A311" s="13"/>
      <c r="B311" s="231"/>
      <c r="C311" s="232"/>
      <c r="D311" s="233" t="s">
        <v>160</v>
      </c>
      <c r="E311" s="234" t="s">
        <v>19</v>
      </c>
      <c r="F311" s="235" t="s">
        <v>405</v>
      </c>
      <c r="G311" s="232"/>
      <c r="H311" s="234" t="s">
        <v>19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160</v>
      </c>
      <c r="AU311" s="241" t="s">
        <v>82</v>
      </c>
      <c r="AV311" s="13" t="s">
        <v>80</v>
      </c>
      <c r="AW311" s="13" t="s">
        <v>35</v>
      </c>
      <c r="AX311" s="13" t="s">
        <v>73</v>
      </c>
      <c r="AY311" s="241" t="s">
        <v>149</v>
      </c>
    </row>
    <row r="312" s="14" customFormat="1">
      <c r="A312" s="14"/>
      <c r="B312" s="242"/>
      <c r="C312" s="243"/>
      <c r="D312" s="233" t="s">
        <v>160</v>
      </c>
      <c r="E312" s="244" t="s">
        <v>19</v>
      </c>
      <c r="F312" s="245" t="s">
        <v>577</v>
      </c>
      <c r="G312" s="243"/>
      <c r="H312" s="246">
        <v>9.9600000000000009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160</v>
      </c>
      <c r="AU312" s="252" t="s">
        <v>82</v>
      </c>
      <c r="AV312" s="14" t="s">
        <v>82</v>
      </c>
      <c r="AW312" s="14" t="s">
        <v>35</v>
      </c>
      <c r="AX312" s="14" t="s">
        <v>73</v>
      </c>
      <c r="AY312" s="252" t="s">
        <v>149</v>
      </c>
    </row>
    <row r="313" s="15" customFormat="1">
      <c r="A313" s="15"/>
      <c r="B313" s="253"/>
      <c r="C313" s="254"/>
      <c r="D313" s="233" t="s">
        <v>160</v>
      </c>
      <c r="E313" s="255" t="s">
        <v>19</v>
      </c>
      <c r="F313" s="256" t="s">
        <v>164</v>
      </c>
      <c r="G313" s="254"/>
      <c r="H313" s="257">
        <v>9.9600000000000009</v>
      </c>
      <c r="I313" s="258"/>
      <c r="J313" s="254"/>
      <c r="K313" s="254"/>
      <c r="L313" s="259"/>
      <c r="M313" s="260"/>
      <c r="N313" s="261"/>
      <c r="O313" s="261"/>
      <c r="P313" s="261"/>
      <c r="Q313" s="261"/>
      <c r="R313" s="261"/>
      <c r="S313" s="261"/>
      <c r="T313" s="262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3" t="s">
        <v>160</v>
      </c>
      <c r="AU313" s="263" t="s">
        <v>82</v>
      </c>
      <c r="AV313" s="15" t="s">
        <v>156</v>
      </c>
      <c r="AW313" s="15" t="s">
        <v>35</v>
      </c>
      <c r="AX313" s="15" t="s">
        <v>80</v>
      </c>
      <c r="AY313" s="263" t="s">
        <v>149</v>
      </c>
    </row>
    <row r="314" s="2" customFormat="1" ht="24.15" customHeight="1">
      <c r="A314" s="39"/>
      <c r="B314" s="40"/>
      <c r="C314" s="213" t="s">
        <v>587</v>
      </c>
      <c r="D314" s="213" t="s">
        <v>151</v>
      </c>
      <c r="E314" s="214" t="s">
        <v>384</v>
      </c>
      <c r="F314" s="215" t="s">
        <v>385</v>
      </c>
      <c r="G314" s="216" t="s">
        <v>220</v>
      </c>
      <c r="H314" s="217">
        <v>0.157</v>
      </c>
      <c r="I314" s="218"/>
      <c r="J314" s="219">
        <f>ROUND(I314*H314,2)</f>
        <v>0</v>
      </c>
      <c r="K314" s="215" t="s">
        <v>155</v>
      </c>
      <c r="L314" s="45"/>
      <c r="M314" s="220" t="s">
        <v>19</v>
      </c>
      <c r="N314" s="221" t="s">
        <v>44</v>
      </c>
      <c r="O314" s="85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4" t="s">
        <v>264</v>
      </c>
      <c r="AT314" s="224" t="s">
        <v>151</v>
      </c>
      <c r="AU314" s="224" t="s">
        <v>82</v>
      </c>
      <c r="AY314" s="18" t="s">
        <v>149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8" t="s">
        <v>80</v>
      </c>
      <c r="BK314" s="225">
        <f>ROUND(I314*H314,2)</f>
        <v>0</v>
      </c>
      <c r="BL314" s="18" t="s">
        <v>264</v>
      </c>
      <c r="BM314" s="224" t="s">
        <v>588</v>
      </c>
    </row>
    <row r="315" s="2" customFormat="1">
      <c r="A315" s="39"/>
      <c r="B315" s="40"/>
      <c r="C315" s="41"/>
      <c r="D315" s="226" t="s">
        <v>158</v>
      </c>
      <c r="E315" s="41"/>
      <c r="F315" s="227" t="s">
        <v>387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158</v>
      </c>
      <c r="AU315" s="18" t="s">
        <v>82</v>
      </c>
    </row>
    <row r="316" s="12" customFormat="1" ht="25.92" customHeight="1">
      <c r="A316" s="12"/>
      <c r="B316" s="197"/>
      <c r="C316" s="198"/>
      <c r="D316" s="199" t="s">
        <v>72</v>
      </c>
      <c r="E316" s="200" t="s">
        <v>262</v>
      </c>
      <c r="F316" s="200" t="s">
        <v>263</v>
      </c>
      <c r="G316" s="198"/>
      <c r="H316" s="198"/>
      <c r="I316" s="201"/>
      <c r="J316" s="202">
        <f>BK316</f>
        <v>0</v>
      </c>
      <c r="K316" s="198"/>
      <c r="L316" s="203"/>
      <c r="M316" s="204"/>
      <c r="N316" s="205"/>
      <c r="O316" s="205"/>
      <c r="P316" s="206">
        <f>P317</f>
        <v>0</v>
      </c>
      <c r="Q316" s="205"/>
      <c r="R316" s="206">
        <f>R317</f>
        <v>0</v>
      </c>
      <c r="S316" s="205"/>
      <c r="T316" s="207">
        <f>T317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8" t="s">
        <v>186</v>
      </c>
      <c r="AT316" s="209" t="s">
        <v>72</v>
      </c>
      <c r="AU316" s="209" t="s">
        <v>73</v>
      </c>
      <c r="AY316" s="208" t="s">
        <v>149</v>
      </c>
      <c r="BK316" s="210">
        <f>BK317</f>
        <v>0</v>
      </c>
    </row>
    <row r="317" s="2" customFormat="1" ht="16.5" customHeight="1">
      <c r="A317" s="39"/>
      <c r="B317" s="40"/>
      <c r="C317" s="213" t="s">
        <v>589</v>
      </c>
      <c r="D317" s="213" t="s">
        <v>151</v>
      </c>
      <c r="E317" s="214" t="s">
        <v>389</v>
      </c>
      <c r="F317" s="215" t="s">
        <v>390</v>
      </c>
      <c r="G317" s="216" t="s">
        <v>267</v>
      </c>
      <c r="H317" s="264"/>
      <c r="I317" s="218"/>
      <c r="J317" s="219">
        <f>ROUND(I317*H317,2)</f>
        <v>0</v>
      </c>
      <c r="K317" s="215" t="s">
        <v>19</v>
      </c>
      <c r="L317" s="45"/>
      <c r="M317" s="265" t="s">
        <v>19</v>
      </c>
      <c r="N317" s="266" t="s">
        <v>44</v>
      </c>
      <c r="O317" s="267"/>
      <c r="P317" s="268">
        <f>O317*H317</f>
        <v>0</v>
      </c>
      <c r="Q317" s="268">
        <v>0</v>
      </c>
      <c r="R317" s="268">
        <f>Q317*H317</f>
        <v>0</v>
      </c>
      <c r="S317" s="268">
        <v>0</v>
      </c>
      <c r="T317" s="26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4" t="s">
        <v>156</v>
      </c>
      <c r="AT317" s="224" t="s">
        <v>151</v>
      </c>
      <c r="AU317" s="224" t="s">
        <v>80</v>
      </c>
      <c r="AY317" s="18" t="s">
        <v>149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8" t="s">
        <v>80</v>
      </c>
      <c r="BK317" s="225">
        <f>ROUND(I317*H317,2)</f>
        <v>0</v>
      </c>
      <c r="BL317" s="18" t="s">
        <v>156</v>
      </c>
      <c r="BM317" s="224" t="s">
        <v>391</v>
      </c>
    </row>
    <row r="318" s="2" customFormat="1" ht="6.96" customHeight="1">
      <c r="A318" s="39"/>
      <c r="B318" s="60"/>
      <c r="C318" s="61"/>
      <c r="D318" s="61"/>
      <c r="E318" s="61"/>
      <c r="F318" s="61"/>
      <c r="G318" s="61"/>
      <c r="H318" s="61"/>
      <c r="I318" s="61"/>
      <c r="J318" s="61"/>
      <c r="K318" s="61"/>
      <c r="L318" s="45"/>
      <c r="M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</row>
  </sheetData>
  <sheetProtection sheet="1" autoFilter="0" formatColumns="0" formatRows="0" objects="1" scenarios="1" spinCount="100000" saltValue="funKwmGPEuIcRDNRgDibfHHaWuQ96EWQbZEQ0weC+ZZax08T5H9e4p4WroKqQ6Q6ZdxkMFaDq7ZcWRc2GP9DFA==" hashValue="OThlnwoUOEoMErp6K12njvtJTkPMETi08zr2CWU+pchHlNldY4zT/KBcISH5er6k22C909gYZbS5xl9QhEUWOg==" algorithmName="SHA-512" password="CC35"/>
  <autoFilter ref="C94:K3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119003217"/>
    <hyperlink ref="F105" r:id="rId2" display="https://podminky.urs.cz/item/CS_URS_2023_02/119003218"/>
    <hyperlink ref="F111" r:id="rId3" display="https://podminky.urs.cz/item/CS_URS_2023_02/132251102"/>
    <hyperlink ref="F117" r:id="rId4" display="https://podminky.urs.cz/item/CS_URS_2023_02/139001101"/>
    <hyperlink ref="F123" r:id="rId5" display="https://podminky.urs.cz/item/CS_URS_2023_02/162751117"/>
    <hyperlink ref="F129" r:id="rId6" display="https://podminky.urs.cz/item/CS_URS_2023_02/162751119"/>
    <hyperlink ref="F134" r:id="rId7" display="https://podminky.urs.cz/item/CS_URS_2023_02/171201221"/>
    <hyperlink ref="F140" r:id="rId8" display="https://podminky.urs.cz/item/CS_URS_2023_02/171251201"/>
    <hyperlink ref="F146" r:id="rId9" display="https://podminky.urs.cz/item/CS_URS_2023_02/274321411"/>
    <hyperlink ref="F153" r:id="rId10" display="https://podminky.urs.cz/item/CS_URS_2023_02/274351121"/>
    <hyperlink ref="F160" r:id="rId11" display="https://podminky.urs.cz/item/CS_URS_2023_02/274351122"/>
    <hyperlink ref="F167" r:id="rId12" display="https://podminky.urs.cz/item/CS_URS_2023_02/274361821"/>
    <hyperlink ref="F174" r:id="rId13" display="https://podminky.urs.cz/item/CS_URS_2023_02/275321411"/>
    <hyperlink ref="F180" r:id="rId14" display="https://podminky.urs.cz/item/CS_URS_2023_02/275361821"/>
    <hyperlink ref="F187" r:id="rId15" display="https://podminky.urs.cz/item/CS_URS_2023_02/338171113"/>
    <hyperlink ref="F204" r:id="rId16" display="https://podminky.urs.cz/item/CS_URS_2023_02/348101230"/>
    <hyperlink ref="F213" r:id="rId17" display="https://podminky.urs.cz/item/CS_URS_2023_02/348171320"/>
    <hyperlink ref="F224" r:id="rId18" display="https://podminky.urs.cz/item/CS_URS_2023_02/348272223"/>
    <hyperlink ref="F230" r:id="rId19" display="https://podminky.urs.cz/item/CS_URS_2023_02/348272363"/>
    <hyperlink ref="F236" r:id="rId20" display="https://podminky.urs.cz/item/CS_URS_2023_02/348272513"/>
    <hyperlink ref="F243" r:id="rId21" display="https://podminky.urs.cz/item/CS_URS_2023_02/564770001"/>
    <hyperlink ref="F249" r:id="rId22" display="https://podminky.urs.cz/item/CS_URS_2023_02/596211111"/>
    <hyperlink ref="F256" r:id="rId23" display="https://podminky.urs.cz/item/CS_URS_2023_02/913111115"/>
    <hyperlink ref="F262" r:id="rId24" display="https://podminky.urs.cz/item/CS_URS_2023_02/913111215"/>
    <hyperlink ref="F268" r:id="rId25" display="https://podminky.urs.cz/item/CS_URS_2023_02/913321111"/>
    <hyperlink ref="F274" r:id="rId26" display="https://podminky.urs.cz/item/CS_URS_2023_02/913321211"/>
    <hyperlink ref="F281" r:id="rId27" display="https://podminky.urs.cz/item/CS_URS_2023_02/998232110"/>
    <hyperlink ref="F285" r:id="rId28" display="https://podminky.urs.cz/item/CS_URS_2023_02/711131101"/>
    <hyperlink ref="F297" r:id="rId29" display="https://podminky.urs.cz/item/CS_URS_2023_02/711142559"/>
    <hyperlink ref="F309" r:id="rId30" display="https://podminky.urs.cz/item/CS_URS_2023_02/711161212"/>
    <hyperlink ref="F315" r:id="rId31" display="https://podminky.urs.cz/item/CS_URS_2023_02/9987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590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591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ROUND((SUM(BE94:BE195)),  2)</f>
        <v>0</v>
      </c>
      <c r="G35" s="39"/>
      <c r="H35" s="39"/>
      <c r="I35" s="158">
        <v>0.20999999999999999</v>
      </c>
      <c r="J35" s="157">
        <f>ROUND(((SUM(BE94:BE195))*I35),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ROUND((SUM(BF94:BF195)),  2)</f>
        <v>0</v>
      </c>
      <c r="G36" s="39"/>
      <c r="H36" s="39"/>
      <c r="I36" s="158">
        <v>0.14999999999999999</v>
      </c>
      <c r="J36" s="157">
        <f>ROUND(((SUM(BF94:BF195))*I36),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ROUND((SUM(BG94:BG195)),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ROUND((SUM(BH94:BH195)),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ROUND((SUM(BI94:BI195)),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590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031 - Bourací práce úsek C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129</v>
      </c>
      <c r="E66" s="183"/>
      <c r="F66" s="183"/>
      <c r="G66" s="183"/>
      <c r="H66" s="183"/>
      <c r="I66" s="183"/>
      <c r="J66" s="184">
        <f>J109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J164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131</v>
      </c>
      <c r="E68" s="183"/>
      <c r="F68" s="183"/>
      <c r="G68" s="183"/>
      <c r="H68" s="183"/>
      <c r="I68" s="183"/>
      <c r="J68" s="184">
        <f>J180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592</v>
      </c>
      <c r="E69" s="178"/>
      <c r="F69" s="178"/>
      <c r="G69" s="178"/>
      <c r="H69" s="178"/>
      <c r="I69" s="178"/>
      <c r="J69" s="179">
        <f>J183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1"/>
      <c r="C70" s="126"/>
      <c r="D70" s="182" t="s">
        <v>593</v>
      </c>
      <c r="E70" s="183"/>
      <c r="F70" s="183"/>
      <c r="G70" s="183"/>
      <c r="H70" s="183"/>
      <c r="I70" s="183"/>
      <c r="J70" s="184">
        <f>J184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132</v>
      </c>
      <c r="E71" s="178"/>
      <c r="F71" s="178"/>
      <c r="G71" s="178"/>
      <c r="H71" s="178"/>
      <c r="I71" s="178"/>
      <c r="J71" s="179">
        <f>J190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5"/>
      <c r="C72" s="176"/>
      <c r="D72" s="177" t="s">
        <v>133</v>
      </c>
      <c r="E72" s="178"/>
      <c r="F72" s="178"/>
      <c r="G72" s="178"/>
      <c r="H72" s="178"/>
      <c r="I72" s="178"/>
      <c r="J72" s="179">
        <f>J194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134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Stavební úpravy oplocení ZUŠ Janáčkova,Frýdlant n.O.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119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590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121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031 - Bourací práce úsek C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1. 9. 2023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0.05" customHeight="1">
      <c r="A90" s="39"/>
      <c r="B90" s="40"/>
      <c r="C90" s="33" t="s">
        <v>25</v>
      </c>
      <c r="D90" s="41"/>
      <c r="E90" s="41"/>
      <c r="F90" s="28" t="str">
        <f>E17</f>
        <v>ZUŠ Leoše Janáčka,Padlých hrdinů 292,Frýdlant n.O.</v>
      </c>
      <c r="G90" s="41"/>
      <c r="H90" s="41"/>
      <c r="I90" s="33" t="s">
        <v>32</v>
      </c>
      <c r="J90" s="37" t="str">
        <f>E23</f>
        <v>SWORTI, s.r.o.,Optátova 37,637 00 Brno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IF(E20="","",E20)</f>
        <v>Vyplň údaj</v>
      </c>
      <c r="G91" s="41"/>
      <c r="H91" s="41"/>
      <c r="I91" s="33" t="s">
        <v>36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135</v>
      </c>
      <c r="D93" s="189" t="s">
        <v>58</v>
      </c>
      <c r="E93" s="189" t="s">
        <v>54</v>
      </c>
      <c r="F93" s="189" t="s">
        <v>55</v>
      </c>
      <c r="G93" s="189" t="s">
        <v>136</v>
      </c>
      <c r="H93" s="189" t="s">
        <v>137</v>
      </c>
      <c r="I93" s="189" t="s">
        <v>138</v>
      </c>
      <c r="J93" s="189" t="s">
        <v>125</v>
      </c>
      <c r="K93" s="190" t="s">
        <v>139</v>
      </c>
      <c r="L93" s="191"/>
      <c r="M93" s="93" t="s">
        <v>19</v>
      </c>
      <c r="N93" s="94" t="s">
        <v>43</v>
      </c>
      <c r="O93" s="94" t="s">
        <v>140</v>
      </c>
      <c r="P93" s="94" t="s">
        <v>141</v>
      </c>
      <c r="Q93" s="94" t="s">
        <v>142</v>
      </c>
      <c r="R93" s="94" t="s">
        <v>143</v>
      </c>
      <c r="S93" s="94" t="s">
        <v>144</v>
      </c>
      <c r="T93" s="95" t="s">
        <v>145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146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P95+P183+P190+P194</f>
        <v>0</v>
      </c>
      <c r="Q94" s="97"/>
      <c r="R94" s="194">
        <f>R95+R183+R190+R194</f>
        <v>0.0027000000000000001</v>
      </c>
      <c r="S94" s="97"/>
      <c r="T94" s="195">
        <f>T95+T183+T190+T194</f>
        <v>2.0752396000000002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126</v>
      </c>
      <c r="BK94" s="196">
        <f>BK95+BK183+BK190+BK194</f>
        <v>0</v>
      </c>
    </row>
    <row r="95" s="12" customFormat="1" ht="25.92" customHeight="1">
      <c r="A95" s="12"/>
      <c r="B95" s="197"/>
      <c r="C95" s="198"/>
      <c r="D95" s="199" t="s">
        <v>72</v>
      </c>
      <c r="E95" s="200" t="s">
        <v>147</v>
      </c>
      <c r="F95" s="200" t="s">
        <v>148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P96+P109+P164+P180</f>
        <v>0</v>
      </c>
      <c r="Q95" s="205"/>
      <c r="R95" s="206">
        <f>R96+R109+R164+R180</f>
        <v>0.0027000000000000001</v>
      </c>
      <c r="S95" s="205"/>
      <c r="T95" s="207">
        <f>T96+T109+T164+T180</f>
        <v>2.0752396000000002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80</v>
      </c>
      <c r="AT95" s="209" t="s">
        <v>72</v>
      </c>
      <c r="AU95" s="209" t="s">
        <v>73</v>
      </c>
      <c r="AY95" s="208" t="s">
        <v>149</v>
      </c>
      <c r="BK95" s="210">
        <f>BK96+BK109+BK164+BK180</f>
        <v>0</v>
      </c>
    </row>
    <row r="96" s="12" customFormat="1" ht="22.8" customHeight="1">
      <c r="A96" s="12"/>
      <c r="B96" s="197"/>
      <c r="C96" s="198"/>
      <c r="D96" s="199" t="s">
        <v>72</v>
      </c>
      <c r="E96" s="211" t="s">
        <v>80</v>
      </c>
      <c r="F96" s="211" t="s">
        <v>150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SUM(P97:P108)</f>
        <v>0</v>
      </c>
      <c r="Q96" s="205"/>
      <c r="R96" s="206">
        <f>SUM(R97:R108)</f>
        <v>0.0027000000000000001</v>
      </c>
      <c r="S96" s="205"/>
      <c r="T96" s="207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80</v>
      </c>
      <c r="AT96" s="209" t="s">
        <v>72</v>
      </c>
      <c r="AU96" s="209" t="s">
        <v>80</v>
      </c>
      <c r="AY96" s="208" t="s">
        <v>149</v>
      </c>
      <c r="BK96" s="210">
        <f>SUM(BK97:BK108)</f>
        <v>0</v>
      </c>
    </row>
    <row r="97" s="2" customFormat="1" ht="24.15" customHeight="1">
      <c r="A97" s="39"/>
      <c r="B97" s="40"/>
      <c r="C97" s="213" t="s">
        <v>80</v>
      </c>
      <c r="D97" s="213" t="s">
        <v>151</v>
      </c>
      <c r="E97" s="214" t="s">
        <v>152</v>
      </c>
      <c r="F97" s="215" t="s">
        <v>153</v>
      </c>
      <c r="G97" s="216" t="s">
        <v>154</v>
      </c>
      <c r="H97" s="217">
        <v>27</v>
      </c>
      <c r="I97" s="218"/>
      <c r="J97" s="219">
        <f>ROUND(I97*H97,2)</f>
        <v>0</v>
      </c>
      <c r="K97" s="215" t="s">
        <v>155</v>
      </c>
      <c r="L97" s="45"/>
      <c r="M97" s="220" t="s">
        <v>19</v>
      </c>
      <c r="N97" s="221" t="s">
        <v>44</v>
      </c>
      <c r="O97" s="85"/>
      <c r="P97" s="222">
        <f>O97*H97</f>
        <v>0</v>
      </c>
      <c r="Q97" s="222">
        <v>0.00010000000000000001</v>
      </c>
      <c r="R97" s="222">
        <f>Q97*H97</f>
        <v>0.0027000000000000001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156</v>
      </c>
      <c r="AT97" s="224" t="s">
        <v>151</v>
      </c>
      <c r="AU97" s="224" t="s">
        <v>82</v>
      </c>
      <c r="AY97" s="18" t="s">
        <v>149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156</v>
      </c>
      <c r="BM97" s="224" t="s">
        <v>157</v>
      </c>
    </row>
    <row r="98" s="2" customFormat="1">
      <c r="A98" s="39"/>
      <c r="B98" s="40"/>
      <c r="C98" s="41"/>
      <c r="D98" s="226" t="s">
        <v>158</v>
      </c>
      <c r="E98" s="41"/>
      <c r="F98" s="227" t="s">
        <v>159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158</v>
      </c>
      <c r="AU98" s="18" t="s">
        <v>82</v>
      </c>
    </row>
    <row r="99" s="13" customFormat="1">
      <c r="A99" s="13"/>
      <c r="B99" s="231"/>
      <c r="C99" s="232"/>
      <c r="D99" s="233" t="s">
        <v>160</v>
      </c>
      <c r="E99" s="234" t="s">
        <v>19</v>
      </c>
      <c r="F99" s="235" t="s">
        <v>161</v>
      </c>
      <c r="G99" s="232"/>
      <c r="H99" s="234" t="s">
        <v>19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160</v>
      </c>
      <c r="AU99" s="241" t="s">
        <v>82</v>
      </c>
      <c r="AV99" s="13" t="s">
        <v>80</v>
      </c>
      <c r="AW99" s="13" t="s">
        <v>35</v>
      </c>
      <c r="AX99" s="13" t="s">
        <v>73</v>
      </c>
      <c r="AY99" s="241" t="s">
        <v>149</v>
      </c>
    </row>
    <row r="100" s="13" customFormat="1">
      <c r="A100" s="13"/>
      <c r="B100" s="231"/>
      <c r="C100" s="232"/>
      <c r="D100" s="233" t="s">
        <v>160</v>
      </c>
      <c r="E100" s="234" t="s">
        <v>19</v>
      </c>
      <c r="F100" s="235" t="s">
        <v>594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160</v>
      </c>
      <c r="AU100" s="241" t="s">
        <v>82</v>
      </c>
      <c r="AV100" s="13" t="s">
        <v>80</v>
      </c>
      <c r="AW100" s="13" t="s">
        <v>35</v>
      </c>
      <c r="AX100" s="13" t="s">
        <v>73</v>
      </c>
      <c r="AY100" s="241" t="s">
        <v>149</v>
      </c>
    </row>
    <row r="101" s="14" customFormat="1">
      <c r="A101" s="14"/>
      <c r="B101" s="242"/>
      <c r="C101" s="243"/>
      <c r="D101" s="233" t="s">
        <v>160</v>
      </c>
      <c r="E101" s="244" t="s">
        <v>19</v>
      </c>
      <c r="F101" s="245" t="s">
        <v>595</v>
      </c>
      <c r="G101" s="243"/>
      <c r="H101" s="246">
        <v>27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160</v>
      </c>
      <c r="AU101" s="252" t="s">
        <v>82</v>
      </c>
      <c r="AV101" s="14" t="s">
        <v>82</v>
      </c>
      <c r="AW101" s="14" t="s">
        <v>35</v>
      </c>
      <c r="AX101" s="14" t="s">
        <v>73</v>
      </c>
      <c r="AY101" s="252" t="s">
        <v>149</v>
      </c>
    </row>
    <row r="102" s="15" customFormat="1">
      <c r="A102" s="15"/>
      <c r="B102" s="253"/>
      <c r="C102" s="254"/>
      <c r="D102" s="233" t="s">
        <v>160</v>
      </c>
      <c r="E102" s="255" t="s">
        <v>19</v>
      </c>
      <c r="F102" s="256" t="s">
        <v>164</v>
      </c>
      <c r="G102" s="254"/>
      <c r="H102" s="257">
        <v>27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3" t="s">
        <v>160</v>
      </c>
      <c r="AU102" s="263" t="s">
        <v>82</v>
      </c>
      <c r="AV102" s="15" t="s">
        <v>156</v>
      </c>
      <c r="AW102" s="15" t="s">
        <v>35</v>
      </c>
      <c r="AX102" s="15" t="s">
        <v>80</v>
      </c>
      <c r="AY102" s="263" t="s">
        <v>149</v>
      </c>
    </row>
    <row r="103" s="2" customFormat="1" ht="24.15" customHeight="1">
      <c r="A103" s="39"/>
      <c r="B103" s="40"/>
      <c r="C103" s="213" t="s">
        <v>82</v>
      </c>
      <c r="D103" s="213" t="s">
        <v>151</v>
      </c>
      <c r="E103" s="214" t="s">
        <v>165</v>
      </c>
      <c r="F103" s="215" t="s">
        <v>166</v>
      </c>
      <c r="G103" s="216" t="s">
        <v>154</v>
      </c>
      <c r="H103" s="217">
        <v>27</v>
      </c>
      <c r="I103" s="218"/>
      <c r="J103" s="219">
        <f>ROUND(I103*H103,2)</f>
        <v>0</v>
      </c>
      <c r="K103" s="215" t="s">
        <v>155</v>
      </c>
      <c r="L103" s="45"/>
      <c r="M103" s="220" t="s">
        <v>19</v>
      </c>
      <c r="N103" s="221" t="s">
        <v>44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156</v>
      </c>
      <c r="AT103" s="224" t="s">
        <v>151</v>
      </c>
      <c r="AU103" s="224" t="s">
        <v>82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156</v>
      </c>
      <c r="BM103" s="224" t="s">
        <v>167</v>
      </c>
    </row>
    <row r="104" s="2" customFormat="1">
      <c r="A104" s="39"/>
      <c r="B104" s="40"/>
      <c r="C104" s="41"/>
      <c r="D104" s="226" t="s">
        <v>158</v>
      </c>
      <c r="E104" s="41"/>
      <c r="F104" s="227" t="s">
        <v>168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82</v>
      </c>
    </row>
    <row r="105" s="13" customFormat="1">
      <c r="A105" s="13"/>
      <c r="B105" s="231"/>
      <c r="C105" s="232"/>
      <c r="D105" s="233" t="s">
        <v>160</v>
      </c>
      <c r="E105" s="234" t="s">
        <v>19</v>
      </c>
      <c r="F105" s="235" t="s">
        <v>161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160</v>
      </c>
      <c r="AU105" s="241" t="s">
        <v>82</v>
      </c>
      <c r="AV105" s="13" t="s">
        <v>80</v>
      </c>
      <c r="AW105" s="13" t="s">
        <v>35</v>
      </c>
      <c r="AX105" s="13" t="s">
        <v>73</v>
      </c>
      <c r="AY105" s="241" t="s">
        <v>149</v>
      </c>
    </row>
    <row r="106" s="13" customFormat="1">
      <c r="A106" s="13"/>
      <c r="B106" s="231"/>
      <c r="C106" s="232"/>
      <c r="D106" s="233" t="s">
        <v>160</v>
      </c>
      <c r="E106" s="234" t="s">
        <v>19</v>
      </c>
      <c r="F106" s="235" t="s">
        <v>594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160</v>
      </c>
      <c r="AU106" s="241" t="s">
        <v>82</v>
      </c>
      <c r="AV106" s="13" t="s">
        <v>80</v>
      </c>
      <c r="AW106" s="13" t="s">
        <v>35</v>
      </c>
      <c r="AX106" s="13" t="s">
        <v>73</v>
      </c>
      <c r="AY106" s="241" t="s">
        <v>149</v>
      </c>
    </row>
    <row r="107" s="14" customFormat="1">
      <c r="A107" s="14"/>
      <c r="B107" s="242"/>
      <c r="C107" s="243"/>
      <c r="D107" s="233" t="s">
        <v>160</v>
      </c>
      <c r="E107" s="244" t="s">
        <v>19</v>
      </c>
      <c r="F107" s="245" t="s">
        <v>595</v>
      </c>
      <c r="G107" s="243"/>
      <c r="H107" s="246">
        <v>27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160</v>
      </c>
      <c r="AU107" s="252" t="s">
        <v>82</v>
      </c>
      <c r="AV107" s="14" t="s">
        <v>82</v>
      </c>
      <c r="AW107" s="14" t="s">
        <v>35</v>
      </c>
      <c r="AX107" s="14" t="s">
        <v>73</v>
      </c>
      <c r="AY107" s="252" t="s">
        <v>149</v>
      </c>
    </row>
    <row r="108" s="15" customFormat="1">
      <c r="A108" s="15"/>
      <c r="B108" s="253"/>
      <c r="C108" s="254"/>
      <c r="D108" s="233" t="s">
        <v>160</v>
      </c>
      <c r="E108" s="255" t="s">
        <v>19</v>
      </c>
      <c r="F108" s="256" t="s">
        <v>164</v>
      </c>
      <c r="G108" s="254"/>
      <c r="H108" s="257">
        <v>27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160</v>
      </c>
      <c r="AU108" s="263" t="s">
        <v>82</v>
      </c>
      <c r="AV108" s="15" t="s">
        <v>156</v>
      </c>
      <c r="AW108" s="15" t="s">
        <v>35</v>
      </c>
      <c r="AX108" s="15" t="s">
        <v>80</v>
      </c>
      <c r="AY108" s="263" t="s">
        <v>149</v>
      </c>
    </row>
    <row r="109" s="12" customFormat="1" ht="22.8" customHeight="1">
      <c r="A109" s="12"/>
      <c r="B109" s="197"/>
      <c r="C109" s="198"/>
      <c r="D109" s="199" t="s">
        <v>72</v>
      </c>
      <c r="E109" s="211" t="s">
        <v>169</v>
      </c>
      <c r="F109" s="211" t="s">
        <v>170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SUM(P110:P163)</f>
        <v>0</v>
      </c>
      <c r="Q109" s="205"/>
      <c r="R109" s="206">
        <f>SUM(R110:R163)</f>
        <v>0</v>
      </c>
      <c r="S109" s="205"/>
      <c r="T109" s="207">
        <f>SUM(T110:T163)</f>
        <v>2.0752396000000002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80</v>
      </c>
      <c r="AT109" s="209" t="s">
        <v>72</v>
      </c>
      <c r="AU109" s="209" t="s">
        <v>80</v>
      </c>
      <c r="AY109" s="208" t="s">
        <v>149</v>
      </c>
      <c r="BK109" s="210">
        <f>SUM(BK110:BK163)</f>
        <v>0</v>
      </c>
    </row>
    <row r="110" s="2" customFormat="1" ht="16.5" customHeight="1">
      <c r="A110" s="39"/>
      <c r="B110" s="40"/>
      <c r="C110" s="213" t="s">
        <v>171</v>
      </c>
      <c r="D110" s="213" t="s">
        <v>151</v>
      </c>
      <c r="E110" s="214" t="s">
        <v>418</v>
      </c>
      <c r="F110" s="215" t="s">
        <v>419</v>
      </c>
      <c r="G110" s="216" t="s">
        <v>181</v>
      </c>
      <c r="H110" s="217">
        <v>2</v>
      </c>
      <c r="I110" s="218"/>
      <c r="J110" s="219">
        <f>ROUND(I110*H110,2)</f>
        <v>0</v>
      </c>
      <c r="K110" s="215" t="s">
        <v>155</v>
      </c>
      <c r="L110" s="45"/>
      <c r="M110" s="220" t="s">
        <v>19</v>
      </c>
      <c r="N110" s="221" t="s">
        <v>44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156</v>
      </c>
      <c r="AT110" s="224" t="s">
        <v>151</v>
      </c>
      <c r="AU110" s="224" t="s">
        <v>82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156</v>
      </c>
      <c r="BM110" s="224" t="s">
        <v>420</v>
      </c>
    </row>
    <row r="111" s="2" customFormat="1">
      <c r="A111" s="39"/>
      <c r="B111" s="40"/>
      <c r="C111" s="41"/>
      <c r="D111" s="226" t="s">
        <v>158</v>
      </c>
      <c r="E111" s="41"/>
      <c r="F111" s="227" t="s">
        <v>421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82</v>
      </c>
    </row>
    <row r="112" s="13" customFormat="1">
      <c r="A112" s="13"/>
      <c r="B112" s="231"/>
      <c r="C112" s="232"/>
      <c r="D112" s="233" t="s">
        <v>160</v>
      </c>
      <c r="E112" s="234" t="s">
        <v>19</v>
      </c>
      <c r="F112" s="235" t="s">
        <v>184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160</v>
      </c>
      <c r="AU112" s="241" t="s">
        <v>82</v>
      </c>
      <c r="AV112" s="13" t="s">
        <v>80</v>
      </c>
      <c r="AW112" s="13" t="s">
        <v>35</v>
      </c>
      <c r="AX112" s="13" t="s">
        <v>73</v>
      </c>
      <c r="AY112" s="241" t="s">
        <v>149</v>
      </c>
    </row>
    <row r="113" s="13" customFormat="1">
      <c r="A113" s="13"/>
      <c r="B113" s="231"/>
      <c r="C113" s="232"/>
      <c r="D113" s="233" t="s">
        <v>160</v>
      </c>
      <c r="E113" s="234" t="s">
        <v>19</v>
      </c>
      <c r="F113" s="235" t="s">
        <v>594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160</v>
      </c>
      <c r="AU113" s="241" t="s">
        <v>82</v>
      </c>
      <c r="AV113" s="13" t="s">
        <v>80</v>
      </c>
      <c r="AW113" s="13" t="s">
        <v>35</v>
      </c>
      <c r="AX113" s="13" t="s">
        <v>73</v>
      </c>
      <c r="AY113" s="241" t="s">
        <v>149</v>
      </c>
    </row>
    <row r="114" s="14" customFormat="1">
      <c r="A114" s="14"/>
      <c r="B114" s="242"/>
      <c r="C114" s="243"/>
      <c r="D114" s="233" t="s">
        <v>160</v>
      </c>
      <c r="E114" s="244" t="s">
        <v>19</v>
      </c>
      <c r="F114" s="245" t="s">
        <v>422</v>
      </c>
      <c r="G114" s="243"/>
      <c r="H114" s="246">
        <v>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160</v>
      </c>
      <c r="AU114" s="252" t="s">
        <v>82</v>
      </c>
      <c r="AV114" s="14" t="s">
        <v>82</v>
      </c>
      <c r="AW114" s="14" t="s">
        <v>35</v>
      </c>
      <c r="AX114" s="14" t="s">
        <v>73</v>
      </c>
      <c r="AY114" s="252" t="s">
        <v>149</v>
      </c>
    </row>
    <row r="115" s="15" customFormat="1">
      <c r="A115" s="15"/>
      <c r="B115" s="253"/>
      <c r="C115" s="254"/>
      <c r="D115" s="233" t="s">
        <v>160</v>
      </c>
      <c r="E115" s="255" t="s">
        <v>19</v>
      </c>
      <c r="F115" s="256" t="s">
        <v>164</v>
      </c>
      <c r="G115" s="254"/>
      <c r="H115" s="257">
        <v>2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3" t="s">
        <v>160</v>
      </c>
      <c r="AU115" s="263" t="s">
        <v>82</v>
      </c>
      <c r="AV115" s="15" t="s">
        <v>156</v>
      </c>
      <c r="AW115" s="15" t="s">
        <v>35</v>
      </c>
      <c r="AX115" s="15" t="s">
        <v>80</v>
      </c>
      <c r="AY115" s="263" t="s">
        <v>149</v>
      </c>
    </row>
    <row r="116" s="2" customFormat="1" ht="24.15" customHeight="1">
      <c r="A116" s="39"/>
      <c r="B116" s="40"/>
      <c r="C116" s="213" t="s">
        <v>156</v>
      </c>
      <c r="D116" s="213" t="s">
        <v>151</v>
      </c>
      <c r="E116" s="214" t="s">
        <v>423</v>
      </c>
      <c r="F116" s="215" t="s">
        <v>424</v>
      </c>
      <c r="G116" s="216" t="s">
        <v>181</v>
      </c>
      <c r="H116" s="217">
        <v>60</v>
      </c>
      <c r="I116" s="218"/>
      <c r="J116" s="219">
        <f>ROUND(I116*H116,2)</f>
        <v>0</v>
      </c>
      <c r="K116" s="215" t="s">
        <v>155</v>
      </c>
      <c r="L116" s="45"/>
      <c r="M116" s="220" t="s">
        <v>19</v>
      </c>
      <c r="N116" s="221" t="s">
        <v>44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156</v>
      </c>
      <c r="AT116" s="224" t="s">
        <v>151</v>
      </c>
      <c r="AU116" s="224" t="s">
        <v>82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156</v>
      </c>
      <c r="BM116" s="224" t="s">
        <v>425</v>
      </c>
    </row>
    <row r="117" s="2" customFormat="1">
      <c r="A117" s="39"/>
      <c r="B117" s="40"/>
      <c r="C117" s="41"/>
      <c r="D117" s="226" t="s">
        <v>158</v>
      </c>
      <c r="E117" s="41"/>
      <c r="F117" s="227" t="s">
        <v>426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158</v>
      </c>
      <c r="AU117" s="18" t="s">
        <v>82</v>
      </c>
    </row>
    <row r="118" s="13" customFormat="1">
      <c r="A118" s="13"/>
      <c r="B118" s="231"/>
      <c r="C118" s="232"/>
      <c r="D118" s="233" t="s">
        <v>160</v>
      </c>
      <c r="E118" s="234" t="s">
        <v>19</v>
      </c>
      <c r="F118" s="235" t="s">
        <v>184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160</v>
      </c>
      <c r="AU118" s="241" t="s">
        <v>82</v>
      </c>
      <c r="AV118" s="13" t="s">
        <v>80</v>
      </c>
      <c r="AW118" s="13" t="s">
        <v>35</v>
      </c>
      <c r="AX118" s="13" t="s">
        <v>73</v>
      </c>
      <c r="AY118" s="241" t="s">
        <v>149</v>
      </c>
    </row>
    <row r="119" s="13" customFormat="1">
      <c r="A119" s="13"/>
      <c r="B119" s="231"/>
      <c r="C119" s="232"/>
      <c r="D119" s="233" t="s">
        <v>160</v>
      </c>
      <c r="E119" s="234" t="s">
        <v>19</v>
      </c>
      <c r="F119" s="235" t="s">
        <v>594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160</v>
      </c>
      <c r="AU119" s="241" t="s">
        <v>82</v>
      </c>
      <c r="AV119" s="13" t="s">
        <v>80</v>
      </c>
      <c r="AW119" s="13" t="s">
        <v>35</v>
      </c>
      <c r="AX119" s="13" t="s">
        <v>73</v>
      </c>
      <c r="AY119" s="241" t="s">
        <v>149</v>
      </c>
    </row>
    <row r="120" s="14" customFormat="1">
      <c r="A120" s="14"/>
      <c r="B120" s="242"/>
      <c r="C120" s="243"/>
      <c r="D120" s="233" t="s">
        <v>160</v>
      </c>
      <c r="E120" s="244" t="s">
        <v>19</v>
      </c>
      <c r="F120" s="245" t="s">
        <v>427</v>
      </c>
      <c r="G120" s="243"/>
      <c r="H120" s="246">
        <v>60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160</v>
      </c>
      <c r="AU120" s="252" t="s">
        <v>82</v>
      </c>
      <c r="AV120" s="14" t="s">
        <v>82</v>
      </c>
      <c r="AW120" s="14" t="s">
        <v>35</v>
      </c>
      <c r="AX120" s="14" t="s">
        <v>73</v>
      </c>
      <c r="AY120" s="252" t="s">
        <v>149</v>
      </c>
    </row>
    <row r="121" s="15" customFormat="1">
      <c r="A121" s="15"/>
      <c r="B121" s="253"/>
      <c r="C121" s="254"/>
      <c r="D121" s="233" t="s">
        <v>160</v>
      </c>
      <c r="E121" s="255" t="s">
        <v>19</v>
      </c>
      <c r="F121" s="256" t="s">
        <v>164</v>
      </c>
      <c r="G121" s="254"/>
      <c r="H121" s="257">
        <v>60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3" t="s">
        <v>160</v>
      </c>
      <c r="AU121" s="263" t="s">
        <v>82</v>
      </c>
      <c r="AV121" s="15" t="s">
        <v>156</v>
      </c>
      <c r="AW121" s="15" t="s">
        <v>35</v>
      </c>
      <c r="AX121" s="15" t="s">
        <v>80</v>
      </c>
      <c r="AY121" s="263" t="s">
        <v>149</v>
      </c>
    </row>
    <row r="122" s="2" customFormat="1" ht="16.5" customHeight="1">
      <c r="A122" s="39"/>
      <c r="B122" s="40"/>
      <c r="C122" s="213" t="s">
        <v>186</v>
      </c>
      <c r="D122" s="213" t="s">
        <v>151</v>
      </c>
      <c r="E122" s="214" t="s">
        <v>428</v>
      </c>
      <c r="F122" s="215" t="s">
        <v>429</v>
      </c>
      <c r="G122" s="216" t="s">
        <v>181</v>
      </c>
      <c r="H122" s="217">
        <v>2</v>
      </c>
      <c r="I122" s="218"/>
      <c r="J122" s="219">
        <f>ROUND(I122*H122,2)</f>
        <v>0</v>
      </c>
      <c r="K122" s="215" t="s">
        <v>155</v>
      </c>
      <c r="L122" s="45"/>
      <c r="M122" s="220" t="s">
        <v>19</v>
      </c>
      <c r="N122" s="221" t="s">
        <v>44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156</v>
      </c>
      <c r="AT122" s="224" t="s">
        <v>151</v>
      </c>
      <c r="AU122" s="224" t="s">
        <v>82</v>
      </c>
      <c r="AY122" s="18" t="s">
        <v>149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80</v>
      </c>
      <c r="BK122" s="225">
        <f>ROUND(I122*H122,2)</f>
        <v>0</v>
      </c>
      <c r="BL122" s="18" t="s">
        <v>156</v>
      </c>
      <c r="BM122" s="224" t="s">
        <v>430</v>
      </c>
    </row>
    <row r="123" s="2" customFormat="1">
      <c r="A123" s="39"/>
      <c r="B123" s="40"/>
      <c r="C123" s="41"/>
      <c r="D123" s="226" t="s">
        <v>158</v>
      </c>
      <c r="E123" s="41"/>
      <c r="F123" s="227" t="s">
        <v>431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82</v>
      </c>
    </row>
    <row r="124" s="13" customFormat="1">
      <c r="A124" s="13"/>
      <c r="B124" s="231"/>
      <c r="C124" s="232"/>
      <c r="D124" s="233" t="s">
        <v>160</v>
      </c>
      <c r="E124" s="234" t="s">
        <v>19</v>
      </c>
      <c r="F124" s="235" t="s">
        <v>184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160</v>
      </c>
      <c r="AU124" s="241" t="s">
        <v>82</v>
      </c>
      <c r="AV124" s="13" t="s">
        <v>80</v>
      </c>
      <c r="AW124" s="13" t="s">
        <v>35</v>
      </c>
      <c r="AX124" s="13" t="s">
        <v>73</v>
      </c>
      <c r="AY124" s="241" t="s">
        <v>149</v>
      </c>
    </row>
    <row r="125" s="13" customFormat="1">
      <c r="A125" s="13"/>
      <c r="B125" s="231"/>
      <c r="C125" s="232"/>
      <c r="D125" s="233" t="s">
        <v>160</v>
      </c>
      <c r="E125" s="234" t="s">
        <v>19</v>
      </c>
      <c r="F125" s="235" t="s">
        <v>594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160</v>
      </c>
      <c r="AU125" s="241" t="s">
        <v>82</v>
      </c>
      <c r="AV125" s="13" t="s">
        <v>80</v>
      </c>
      <c r="AW125" s="13" t="s">
        <v>35</v>
      </c>
      <c r="AX125" s="13" t="s">
        <v>73</v>
      </c>
      <c r="AY125" s="241" t="s">
        <v>149</v>
      </c>
    </row>
    <row r="126" s="14" customFormat="1">
      <c r="A126" s="14"/>
      <c r="B126" s="242"/>
      <c r="C126" s="243"/>
      <c r="D126" s="233" t="s">
        <v>160</v>
      </c>
      <c r="E126" s="244" t="s">
        <v>19</v>
      </c>
      <c r="F126" s="245" t="s">
        <v>432</v>
      </c>
      <c r="G126" s="243"/>
      <c r="H126" s="246">
        <v>2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160</v>
      </c>
      <c r="AU126" s="252" t="s">
        <v>82</v>
      </c>
      <c r="AV126" s="14" t="s">
        <v>82</v>
      </c>
      <c r="AW126" s="14" t="s">
        <v>35</v>
      </c>
      <c r="AX126" s="14" t="s">
        <v>73</v>
      </c>
      <c r="AY126" s="252" t="s">
        <v>149</v>
      </c>
    </row>
    <row r="127" s="15" customFormat="1">
      <c r="A127" s="15"/>
      <c r="B127" s="253"/>
      <c r="C127" s="254"/>
      <c r="D127" s="233" t="s">
        <v>160</v>
      </c>
      <c r="E127" s="255" t="s">
        <v>19</v>
      </c>
      <c r="F127" s="256" t="s">
        <v>164</v>
      </c>
      <c r="G127" s="254"/>
      <c r="H127" s="257">
        <v>2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160</v>
      </c>
      <c r="AU127" s="263" t="s">
        <v>82</v>
      </c>
      <c r="AV127" s="15" t="s">
        <v>156</v>
      </c>
      <c r="AW127" s="15" t="s">
        <v>35</v>
      </c>
      <c r="AX127" s="15" t="s">
        <v>80</v>
      </c>
      <c r="AY127" s="263" t="s">
        <v>149</v>
      </c>
    </row>
    <row r="128" s="2" customFormat="1" ht="24.15" customHeight="1">
      <c r="A128" s="39"/>
      <c r="B128" s="40"/>
      <c r="C128" s="213" t="s">
        <v>193</v>
      </c>
      <c r="D128" s="213" t="s">
        <v>151</v>
      </c>
      <c r="E128" s="214" t="s">
        <v>433</v>
      </c>
      <c r="F128" s="215" t="s">
        <v>434</v>
      </c>
      <c r="G128" s="216" t="s">
        <v>181</v>
      </c>
      <c r="H128" s="217">
        <v>60</v>
      </c>
      <c r="I128" s="218"/>
      <c r="J128" s="219">
        <f>ROUND(I128*H128,2)</f>
        <v>0</v>
      </c>
      <c r="K128" s="215" t="s">
        <v>155</v>
      </c>
      <c r="L128" s="45"/>
      <c r="M128" s="220" t="s">
        <v>19</v>
      </c>
      <c r="N128" s="221" t="s">
        <v>44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156</v>
      </c>
      <c r="AT128" s="224" t="s">
        <v>151</v>
      </c>
      <c r="AU128" s="224" t="s">
        <v>82</v>
      </c>
      <c r="AY128" s="18" t="s">
        <v>149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80</v>
      </c>
      <c r="BK128" s="225">
        <f>ROUND(I128*H128,2)</f>
        <v>0</v>
      </c>
      <c r="BL128" s="18" t="s">
        <v>156</v>
      </c>
      <c r="BM128" s="224" t="s">
        <v>435</v>
      </c>
    </row>
    <row r="129" s="2" customFormat="1">
      <c r="A129" s="39"/>
      <c r="B129" s="40"/>
      <c r="C129" s="41"/>
      <c r="D129" s="226" t="s">
        <v>158</v>
      </c>
      <c r="E129" s="41"/>
      <c r="F129" s="227" t="s">
        <v>436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158</v>
      </c>
      <c r="AU129" s="18" t="s">
        <v>82</v>
      </c>
    </row>
    <row r="130" s="13" customFormat="1">
      <c r="A130" s="13"/>
      <c r="B130" s="231"/>
      <c r="C130" s="232"/>
      <c r="D130" s="233" t="s">
        <v>160</v>
      </c>
      <c r="E130" s="234" t="s">
        <v>19</v>
      </c>
      <c r="F130" s="235" t="s">
        <v>184</v>
      </c>
      <c r="G130" s="232"/>
      <c r="H130" s="234" t="s">
        <v>19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160</v>
      </c>
      <c r="AU130" s="241" t="s">
        <v>82</v>
      </c>
      <c r="AV130" s="13" t="s">
        <v>80</v>
      </c>
      <c r="AW130" s="13" t="s">
        <v>35</v>
      </c>
      <c r="AX130" s="13" t="s">
        <v>73</v>
      </c>
      <c r="AY130" s="241" t="s">
        <v>149</v>
      </c>
    </row>
    <row r="131" s="13" customFormat="1">
      <c r="A131" s="13"/>
      <c r="B131" s="231"/>
      <c r="C131" s="232"/>
      <c r="D131" s="233" t="s">
        <v>160</v>
      </c>
      <c r="E131" s="234" t="s">
        <v>19</v>
      </c>
      <c r="F131" s="235" t="s">
        <v>594</v>
      </c>
      <c r="G131" s="232"/>
      <c r="H131" s="234" t="s">
        <v>19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160</v>
      </c>
      <c r="AU131" s="241" t="s">
        <v>82</v>
      </c>
      <c r="AV131" s="13" t="s">
        <v>80</v>
      </c>
      <c r="AW131" s="13" t="s">
        <v>35</v>
      </c>
      <c r="AX131" s="13" t="s">
        <v>73</v>
      </c>
      <c r="AY131" s="241" t="s">
        <v>149</v>
      </c>
    </row>
    <row r="132" s="14" customFormat="1">
      <c r="A132" s="14"/>
      <c r="B132" s="242"/>
      <c r="C132" s="243"/>
      <c r="D132" s="233" t="s">
        <v>160</v>
      </c>
      <c r="E132" s="244" t="s">
        <v>19</v>
      </c>
      <c r="F132" s="245" t="s">
        <v>427</v>
      </c>
      <c r="G132" s="243"/>
      <c r="H132" s="246">
        <v>60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160</v>
      </c>
      <c r="AU132" s="252" t="s">
        <v>82</v>
      </c>
      <c r="AV132" s="14" t="s">
        <v>82</v>
      </c>
      <c r="AW132" s="14" t="s">
        <v>35</v>
      </c>
      <c r="AX132" s="14" t="s">
        <v>73</v>
      </c>
      <c r="AY132" s="252" t="s">
        <v>149</v>
      </c>
    </row>
    <row r="133" s="15" customFormat="1">
      <c r="A133" s="15"/>
      <c r="B133" s="253"/>
      <c r="C133" s="254"/>
      <c r="D133" s="233" t="s">
        <v>160</v>
      </c>
      <c r="E133" s="255" t="s">
        <v>19</v>
      </c>
      <c r="F133" s="256" t="s">
        <v>164</v>
      </c>
      <c r="G133" s="254"/>
      <c r="H133" s="257">
        <v>60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160</v>
      </c>
      <c r="AU133" s="263" t="s">
        <v>82</v>
      </c>
      <c r="AV133" s="15" t="s">
        <v>156</v>
      </c>
      <c r="AW133" s="15" t="s">
        <v>35</v>
      </c>
      <c r="AX133" s="15" t="s">
        <v>80</v>
      </c>
      <c r="AY133" s="263" t="s">
        <v>149</v>
      </c>
    </row>
    <row r="134" s="2" customFormat="1" ht="16.5" customHeight="1">
      <c r="A134" s="39"/>
      <c r="B134" s="40"/>
      <c r="C134" s="213" t="s">
        <v>200</v>
      </c>
      <c r="D134" s="213" t="s">
        <v>151</v>
      </c>
      <c r="E134" s="214" t="s">
        <v>596</v>
      </c>
      <c r="F134" s="215" t="s">
        <v>597</v>
      </c>
      <c r="G134" s="216" t="s">
        <v>181</v>
      </c>
      <c r="H134" s="217">
        <v>78.079999999999998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44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0.02</v>
      </c>
      <c r="T134" s="223">
        <f>S134*H134</f>
        <v>1.5616000000000001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82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156</v>
      </c>
      <c r="BM134" s="224" t="s">
        <v>598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599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82</v>
      </c>
    </row>
    <row r="136" s="13" customFormat="1">
      <c r="A136" s="13"/>
      <c r="B136" s="231"/>
      <c r="C136" s="232"/>
      <c r="D136" s="233" t="s">
        <v>160</v>
      </c>
      <c r="E136" s="234" t="s">
        <v>19</v>
      </c>
      <c r="F136" s="235" t="s">
        <v>594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160</v>
      </c>
      <c r="AU136" s="241" t="s">
        <v>82</v>
      </c>
      <c r="AV136" s="13" t="s">
        <v>80</v>
      </c>
      <c r="AW136" s="13" t="s">
        <v>35</v>
      </c>
      <c r="AX136" s="13" t="s">
        <v>73</v>
      </c>
      <c r="AY136" s="241" t="s">
        <v>149</v>
      </c>
    </row>
    <row r="137" s="13" customFormat="1">
      <c r="A137" s="13"/>
      <c r="B137" s="231"/>
      <c r="C137" s="232"/>
      <c r="D137" s="233" t="s">
        <v>160</v>
      </c>
      <c r="E137" s="234" t="s">
        <v>19</v>
      </c>
      <c r="F137" s="235" t="s">
        <v>600</v>
      </c>
      <c r="G137" s="232"/>
      <c r="H137" s="234" t="s">
        <v>19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160</v>
      </c>
      <c r="AU137" s="241" t="s">
        <v>82</v>
      </c>
      <c r="AV137" s="13" t="s">
        <v>80</v>
      </c>
      <c r="AW137" s="13" t="s">
        <v>35</v>
      </c>
      <c r="AX137" s="13" t="s">
        <v>73</v>
      </c>
      <c r="AY137" s="241" t="s">
        <v>149</v>
      </c>
    </row>
    <row r="138" s="14" customFormat="1">
      <c r="A138" s="14"/>
      <c r="B138" s="242"/>
      <c r="C138" s="243"/>
      <c r="D138" s="233" t="s">
        <v>160</v>
      </c>
      <c r="E138" s="244" t="s">
        <v>19</v>
      </c>
      <c r="F138" s="245" t="s">
        <v>601</v>
      </c>
      <c r="G138" s="243"/>
      <c r="H138" s="246">
        <v>78.079999999999998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160</v>
      </c>
      <c r="AU138" s="252" t="s">
        <v>82</v>
      </c>
      <c r="AV138" s="14" t="s">
        <v>82</v>
      </c>
      <c r="AW138" s="14" t="s">
        <v>35</v>
      </c>
      <c r="AX138" s="14" t="s">
        <v>73</v>
      </c>
      <c r="AY138" s="252" t="s">
        <v>149</v>
      </c>
    </row>
    <row r="139" s="15" customFormat="1">
      <c r="A139" s="15"/>
      <c r="B139" s="253"/>
      <c r="C139" s="254"/>
      <c r="D139" s="233" t="s">
        <v>160</v>
      </c>
      <c r="E139" s="255" t="s">
        <v>19</v>
      </c>
      <c r="F139" s="256" t="s">
        <v>164</v>
      </c>
      <c r="G139" s="254"/>
      <c r="H139" s="257">
        <v>78.079999999999998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160</v>
      </c>
      <c r="AU139" s="263" t="s">
        <v>82</v>
      </c>
      <c r="AV139" s="15" t="s">
        <v>156</v>
      </c>
      <c r="AW139" s="15" t="s">
        <v>35</v>
      </c>
      <c r="AX139" s="15" t="s">
        <v>80</v>
      </c>
      <c r="AY139" s="263" t="s">
        <v>149</v>
      </c>
    </row>
    <row r="140" s="2" customFormat="1" ht="21.75" customHeight="1">
      <c r="A140" s="39"/>
      <c r="B140" s="40"/>
      <c r="C140" s="213" t="s">
        <v>211</v>
      </c>
      <c r="D140" s="213" t="s">
        <v>151</v>
      </c>
      <c r="E140" s="214" t="s">
        <v>187</v>
      </c>
      <c r="F140" s="215" t="s">
        <v>188</v>
      </c>
      <c r="G140" s="216" t="s">
        <v>181</v>
      </c>
      <c r="H140" s="217">
        <v>9</v>
      </c>
      <c r="I140" s="218"/>
      <c r="J140" s="219">
        <f>ROUND(I140*H140,2)</f>
        <v>0</v>
      </c>
      <c r="K140" s="215" t="s">
        <v>155</v>
      </c>
      <c r="L140" s="45"/>
      <c r="M140" s="220" t="s">
        <v>19</v>
      </c>
      <c r="N140" s="221" t="s">
        <v>44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0.0080000000000000002</v>
      </c>
      <c r="T140" s="223">
        <f>S140*H140</f>
        <v>0.072000000000000008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156</v>
      </c>
      <c r="AT140" s="224" t="s">
        <v>151</v>
      </c>
      <c r="AU140" s="224" t="s">
        <v>82</v>
      </c>
      <c r="AY140" s="18" t="s">
        <v>149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80</v>
      </c>
      <c r="BK140" s="225">
        <f>ROUND(I140*H140,2)</f>
        <v>0</v>
      </c>
      <c r="BL140" s="18" t="s">
        <v>156</v>
      </c>
      <c r="BM140" s="224" t="s">
        <v>189</v>
      </c>
    </row>
    <row r="141" s="2" customFormat="1">
      <c r="A141" s="39"/>
      <c r="B141" s="40"/>
      <c r="C141" s="41"/>
      <c r="D141" s="226" t="s">
        <v>158</v>
      </c>
      <c r="E141" s="41"/>
      <c r="F141" s="227" t="s">
        <v>190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158</v>
      </c>
      <c r="AU141" s="18" t="s">
        <v>82</v>
      </c>
    </row>
    <row r="142" s="13" customFormat="1">
      <c r="A142" s="13"/>
      <c r="B142" s="231"/>
      <c r="C142" s="232"/>
      <c r="D142" s="233" t="s">
        <v>160</v>
      </c>
      <c r="E142" s="234" t="s">
        <v>19</v>
      </c>
      <c r="F142" s="235" t="s">
        <v>184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160</v>
      </c>
      <c r="AU142" s="241" t="s">
        <v>82</v>
      </c>
      <c r="AV142" s="13" t="s">
        <v>80</v>
      </c>
      <c r="AW142" s="13" t="s">
        <v>35</v>
      </c>
      <c r="AX142" s="13" t="s">
        <v>73</v>
      </c>
      <c r="AY142" s="241" t="s">
        <v>149</v>
      </c>
    </row>
    <row r="143" s="13" customFormat="1">
      <c r="A143" s="13"/>
      <c r="B143" s="231"/>
      <c r="C143" s="232"/>
      <c r="D143" s="233" t="s">
        <v>160</v>
      </c>
      <c r="E143" s="234" t="s">
        <v>19</v>
      </c>
      <c r="F143" s="235" t="s">
        <v>594</v>
      </c>
      <c r="G143" s="232"/>
      <c r="H143" s="234" t="s">
        <v>19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160</v>
      </c>
      <c r="AU143" s="241" t="s">
        <v>82</v>
      </c>
      <c r="AV143" s="13" t="s">
        <v>80</v>
      </c>
      <c r="AW143" s="13" t="s">
        <v>35</v>
      </c>
      <c r="AX143" s="13" t="s">
        <v>73</v>
      </c>
      <c r="AY143" s="241" t="s">
        <v>149</v>
      </c>
    </row>
    <row r="144" s="14" customFormat="1">
      <c r="A144" s="14"/>
      <c r="B144" s="242"/>
      <c r="C144" s="243"/>
      <c r="D144" s="233" t="s">
        <v>160</v>
      </c>
      <c r="E144" s="244" t="s">
        <v>19</v>
      </c>
      <c r="F144" s="245" t="s">
        <v>169</v>
      </c>
      <c r="G144" s="243"/>
      <c r="H144" s="246">
        <v>9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160</v>
      </c>
      <c r="AU144" s="252" t="s">
        <v>82</v>
      </c>
      <c r="AV144" s="14" t="s">
        <v>82</v>
      </c>
      <c r="AW144" s="14" t="s">
        <v>35</v>
      </c>
      <c r="AX144" s="14" t="s">
        <v>73</v>
      </c>
      <c r="AY144" s="252" t="s">
        <v>149</v>
      </c>
    </row>
    <row r="145" s="15" customFormat="1">
      <c r="A145" s="15"/>
      <c r="B145" s="253"/>
      <c r="C145" s="254"/>
      <c r="D145" s="233" t="s">
        <v>160</v>
      </c>
      <c r="E145" s="255" t="s">
        <v>19</v>
      </c>
      <c r="F145" s="256" t="s">
        <v>164</v>
      </c>
      <c r="G145" s="254"/>
      <c r="H145" s="257">
        <v>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160</v>
      </c>
      <c r="AU145" s="263" t="s">
        <v>82</v>
      </c>
      <c r="AV145" s="15" t="s">
        <v>156</v>
      </c>
      <c r="AW145" s="15" t="s">
        <v>35</v>
      </c>
      <c r="AX145" s="15" t="s">
        <v>80</v>
      </c>
      <c r="AY145" s="263" t="s">
        <v>149</v>
      </c>
    </row>
    <row r="146" s="2" customFormat="1" ht="16.5" customHeight="1">
      <c r="A146" s="39"/>
      <c r="B146" s="40"/>
      <c r="C146" s="213" t="s">
        <v>169</v>
      </c>
      <c r="D146" s="213" t="s">
        <v>151</v>
      </c>
      <c r="E146" s="214" t="s">
        <v>602</v>
      </c>
      <c r="F146" s="215" t="s">
        <v>603</v>
      </c>
      <c r="G146" s="216" t="s">
        <v>154</v>
      </c>
      <c r="H146" s="217">
        <v>20.02</v>
      </c>
      <c r="I146" s="218"/>
      <c r="J146" s="219">
        <f>ROUND(I146*H146,2)</f>
        <v>0</v>
      </c>
      <c r="K146" s="215" t="s">
        <v>155</v>
      </c>
      <c r="L146" s="45"/>
      <c r="M146" s="220" t="s">
        <v>19</v>
      </c>
      <c r="N146" s="221" t="s">
        <v>44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0.00198</v>
      </c>
      <c r="T146" s="223">
        <f>S146*H146</f>
        <v>0.039639599999999997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156</v>
      </c>
      <c r="AT146" s="224" t="s">
        <v>151</v>
      </c>
      <c r="AU146" s="224" t="s">
        <v>82</v>
      </c>
      <c r="AY146" s="18" t="s">
        <v>149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80</v>
      </c>
      <c r="BK146" s="225">
        <f>ROUND(I146*H146,2)</f>
        <v>0</v>
      </c>
      <c r="BL146" s="18" t="s">
        <v>156</v>
      </c>
      <c r="BM146" s="224" t="s">
        <v>604</v>
      </c>
    </row>
    <row r="147" s="2" customFormat="1">
      <c r="A147" s="39"/>
      <c r="B147" s="40"/>
      <c r="C147" s="41"/>
      <c r="D147" s="226" t="s">
        <v>158</v>
      </c>
      <c r="E147" s="41"/>
      <c r="F147" s="227" t="s">
        <v>605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82</v>
      </c>
    </row>
    <row r="148" s="13" customFormat="1">
      <c r="A148" s="13"/>
      <c r="B148" s="231"/>
      <c r="C148" s="232"/>
      <c r="D148" s="233" t="s">
        <v>160</v>
      </c>
      <c r="E148" s="234" t="s">
        <v>19</v>
      </c>
      <c r="F148" s="235" t="s">
        <v>184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160</v>
      </c>
      <c r="AU148" s="241" t="s">
        <v>82</v>
      </c>
      <c r="AV148" s="13" t="s">
        <v>80</v>
      </c>
      <c r="AW148" s="13" t="s">
        <v>35</v>
      </c>
      <c r="AX148" s="13" t="s">
        <v>73</v>
      </c>
      <c r="AY148" s="241" t="s">
        <v>149</v>
      </c>
    </row>
    <row r="149" s="13" customFormat="1">
      <c r="A149" s="13"/>
      <c r="B149" s="231"/>
      <c r="C149" s="232"/>
      <c r="D149" s="233" t="s">
        <v>160</v>
      </c>
      <c r="E149" s="234" t="s">
        <v>19</v>
      </c>
      <c r="F149" s="235" t="s">
        <v>594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160</v>
      </c>
      <c r="AU149" s="241" t="s">
        <v>82</v>
      </c>
      <c r="AV149" s="13" t="s">
        <v>80</v>
      </c>
      <c r="AW149" s="13" t="s">
        <v>35</v>
      </c>
      <c r="AX149" s="13" t="s">
        <v>73</v>
      </c>
      <c r="AY149" s="241" t="s">
        <v>149</v>
      </c>
    </row>
    <row r="150" s="14" customFormat="1">
      <c r="A150" s="14"/>
      <c r="B150" s="242"/>
      <c r="C150" s="243"/>
      <c r="D150" s="233" t="s">
        <v>160</v>
      </c>
      <c r="E150" s="244" t="s">
        <v>19</v>
      </c>
      <c r="F150" s="245" t="s">
        <v>606</v>
      </c>
      <c r="G150" s="243"/>
      <c r="H150" s="246">
        <v>20.02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160</v>
      </c>
      <c r="AU150" s="252" t="s">
        <v>82</v>
      </c>
      <c r="AV150" s="14" t="s">
        <v>82</v>
      </c>
      <c r="AW150" s="14" t="s">
        <v>35</v>
      </c>
      <c r="AX150" s="14" t="s">
        <v>73</v>
      </c>
      <c r="AY150" s="252" t="s">
        <v>149</v>
      </c>
    </row>
    <row r="151" s="15" customFormat="1">
      <c r="A151" s="15"/>
      <c r="B151" s="253"/>
      <c r="C151" s="254"/>
      <c r="D151" s="233" t="s">
        <v>160</v>
      </c>
      <c r="E151" s="255" t="s">
        <v>19</v>
      </c>
      <c r="F151" s="256" t="s">
        <v>164</v>
      </c>
      <c r="G151" s="254"/>
      <c r="H151" s="257">
        <v>20.02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160</v>
      </c>
      <c r="AU151" s="263" t="s">
        <v>82</v>
      </c>
      <c r="AV151" s="15" t="s">
        <v>156</v>
      </c>
      <c r="AW151" s="15" t="s">
        <v>35</v>
      </c>
      <c r="AX151" s="15" t="s">
        <v>80</v>
      </c>
      <c r="AY151" s="263" t="s">
        <v>149</v>
      </c>
    </row>
    <row r="152" s="2" customFormat="1" ht="16.5" customHeight="1">
      <c r="A152" s="39"/>
      <c r="B152" s="40"/>
      <c r="C152" s="213" t="s">
        <v>223</v>
      </c>
      <c r="D152" s="213" t="s">
        <v>151</v>
      </c>
      <c r="E152" s="214" t="s">
        <v>607</v>
      </c>
      <c r="F152" s="215" t="s">
        <v>608</v>
      </c>
      <c r="G152" s="216" t="s">
        <v>181</v>
      </c>
      <c r="H152" s="217">
        <v>1</v>
      </c>
      <c r="I152" s="218"/>
      <c r="J152" s="219">
        <f>ROUND(I152*H152,2)</f>
        <v>0</v>
      </c>
      <c r="K152" s="215" t="s">
        <v>155</v>
      </c>
      <c r="L152" s="45"/>
      <c r="M152" s="220" t="s">
        <v>19</v>
      </c>
      <c r="N152" s="221" t="s">
        <v>44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0.192</v>
      </c>
      <c r="T152" s="223">
        <f>S152*H152</f>
        <v>0.192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156</v>
      </c>
      <c r="AT152" s="224" t="s">
        <v>151</v>
      </c>
      <c r="AU152" s="224" t="s">
        <v>82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156</v>
      </c>
      <c r="BM152" s="224" t="s">
        <v>609</v>
      </c>
    </row>
    <row r="153" s="2" customFormat="1">
      <c r="A153" s="39"/>
      <c r="B153" s="40"/>
      <c r="C153" s="41"/>
      <c r="D153" s="226" t="s">
        <v>158</v>
      </c>
      <c r="E153" s="41"/>
      <c r="F153" s="227" t="s">
        <v>610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82</v>
      </c>
    </row>
    <row r="154" s="13" customFormat="1">
      <c r="A154" s="13"/>
      <c r="B154" s="231"/>
      <c r="C154" s="232"/>
      <c r="D154" s="233" t="s">
        <v>160</v>
      </c>
      <c r="E154" s="234" t="s">
        <v>19</v>
      </c>
      <c r="F154" s="235" t="s">
        <v>611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160</v>
      </c>
      <c r="AU154" s="241" t="s">
        <v>82</v>
      </c>
      <c r="AV154" s="13" t="s">
        <v>80</v>
      </c>
      <c r="AW154" s="13" t="s">
        <v>35</v>
      </c>
      <c r="AX154" s="13" t="s">
        <v>73</v>
      </c>
      <c r="AY154" s="241" t="s">
        <v>149</v>
      </c>
    </row>
    <row r="155" s="13" customFormat="1">
      <c r="A155" s="13"/>
      <c r="B155" s="231"/>
      <c r="C155" s="232"/>
      <c r="D155" s="233" t="s">
        <v>160</v>
      </c>
      <c r="E155" s="234" t="s">
        <v>19</v>
      </c>
      <c r="F155" s="235" t="s">
        <v>612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160</v>
      </c>
      <c r="AU155" s="241" t="s">
        <v>82</v>
      </c>
      <c r="AV155" s="13" t="s">
        <v>80</v>
      </c>
      <c r="AW155" s="13" t="s">
        <v>35</v>
      </c>
      <c r="AX155" s="13" t="s">
        <v>73</v>
      </c>
      <c r="AY155" s="241" t="s">
        <v>149</v>
      </c>
    </row>
    <row r="156" s="14" customFormat="1">
      <c r="A156" s="14"/>
      <c r="B156" s="242"/>
      <c r="C156" s="243"/>
      <c r="D156" s="233" t="s">
        <v>160</v>
      </c>
      <c r="E156" s="244" t="s">
        <v>19</v>
      </c>
      <c r="F156" s="245" t="s">
        <v>80</v>
      </c>
      <c r="G156" s="243"/>
      <c r="H156" s="246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160</v>
      </c>
      <c r="AU156" s="252" t="s">
        <v>82</v>
      </c>
      <c r="AV156" s="14" t="s">
        <v>82</v>
      </c>
      <c r="AW156" s="14" t="s">
        <v>35</v>
      </c>
      <c r="AX156" s="14" t="s">
        <v>73</v>
      </c>
      <c r="AY156" s="252" t="s">
        <v>149</v>
      </c>
    </row>
    <row r="157" s="15" customFormat="1">
      <c r="A157" s="15"/>
      <c r="B157" s="253"/>
      <c r="C157" s="254"/>
      <c r="D157" s="233" t="s">
        <v>160</v>
      </c>
      <c r="E157" s="255" t="s">
        <v>19</v>
      </c>
      <c r="F157" s="256" t="s">
        <v>164</v>
      </c>
      <c r="G157" s="254"/>
      <c r="H157" s="257">
        <v>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160</v>
      </c>
      <c r="AU157" s="263" t="s">
        <v>82</v>
      </c>
      <c r="AV157" s="15" t="s">
        <v>156</v>
      </c>
      <c r="AW157" s="15" t="s">
        <v>35</v>
      </c>
      <c r="AX157" s="15" t="s">
        <v>80</v>
      </c>
      <c r="AY157" s="263" t="s">
        <v>149</v>
      </c>
    </row>
    <row r="158" s="2" customFormat="1" ht="16.5" customHeight="1">
      <c r="A158" s="39"/>
      <c r="B158" s="40"/>
      <c r="C158" s="213" t="s">
        <v>230</v>
      </c>
      <c r="D158" s="213" t="s">
        <v>151</v>
      </c>
      <c r="E158" s="214" t="s">
        <v>442</v>
      </c>
      <c r="F158" s="215" t="s">
        <v>443</v>
      </c>
      <c r="G158" s="216" t="s">
        <v>181</v>
      </c>
      <c r="H158" s="217">
        <v>1</v>
      </c>
      <c r="I158" s="218"/>
      <c r="J158" s="219">
        <f>ROUND(I158*H158,2)</f>
        <v>0</v>
      </c>
      <c r="K158" s="215" t="s">
        <v>155</v>
      </c>
      <c r="L158" s="45"/>
      <c r="M158" s="220" t="s">
        <v>19</v>
      </c>
      <c r="N158" s="221" t="s">
        <v>44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0.20999999999999999</v>
      </c>
      <c r="T158" s="223">
        <f>S158*H158</f>
        <v>0.20999999999999999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156</v>
      </c>
      <c r="AT158" s="224" t="s">
        <v>151</v>
      </c>
      <c r="AU158" s="224" t="s">
        <v>82</v>
      </c>
      <c r="AY158" s="18" t="s">
        <v>149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80</v>
      </c>
      <c r="BK158" s="225">
        <f>ROUND(I158*H158,2)</f>
        <v>0</v>
      </c>
      <c r="BL158" s="18" t="s">
        <v>156</v>
      </c>
      <c r="BM158" s="224" t="s">
        <v>444</v>
      </c>
    </row>
    <row r="159" s="2" customFormat="1">
      <c r="A159" s="39"/>
      <c r="B159" s="40"/>
      <c r="C159" s="41"/>
      <c r="D159" s="226" t="s">
        <v>158</v>
      </c>
      <c r="E159" s="41"/>
      <c r="F159" s="227" t="s">
        <v>445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158</v>
      </c>
      <c r="AU159" s="18" t="s">
        <v>82</v>
      </c>
    </row>
    <row r="160" s="13" customFormat="1">
      <c r="A160" s="13"/>
      <c r="B160" s="231"/>
      <c r="C160" s="232"/>
      <c r="D160" s="233" t="s">
        <v>160</v>
      </c>
      <c r="E160" s="234" t="s">
        <v>19</v>
      </c>
      <c r="F160" s="235" t="s">
        <v>446</v>
      </c>
      <c r="G160" s="232"/>
      <c r="H160" s="234" t="s">
        <v>19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160</v>
      </c>
      <c r="AU160" s="241" t="s">
        <v>82</v>
      </c>
      <c r="AV160" s="13" t="s">
        <v>80</v>
      </c>
      <c r="AW160" s="13" t="s">
        <v>35</v>
      </c>
      <c r="AX160" s="13" t="s">
        <v>73</v>
      </c>
      <c r="AY160" s="241" t="s">
        <v>149</v>
      </c>
    </row>
    <row r="161" s="13" customFormat="1">
      <c r="A161" s="13"/>
      <c r="B161" s="231"/>
      <c r="C161" s="232"/>
      <c r="D161" s="233" t="s">
        <v>160</v>
      </c>
      <c r="E161" s="234" t="s">
        <v>19</v>
      </c>
      <c r="F161" s="235" t="s">
        <v>594</v>
      </c>
      <c r="G161" s="232"/>
      <c r="H161" s="234" t="s">
        <v>19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160</v>
      </c>
      <c r="AU161" s="241" t="s">
        <v>82</v>
      </c>
      <c r="AV161" s="13" t="s">
        <v>80</v>
      </c>
      <c r="AW161" s="13" t="s">
        <v>35</v>
      </c>
      <c r="AX161" s="13" t="s">
        <v>73</v>
      </c>
      <c r="AY161" s="241" t="s">
        <v>149</v>
      </c>
    </row>
    <row r="162" s="14" customFormat="1">
      <c r="A162" s="14"/>
      <c r="B162" s="242"/>
      <c r="C162" s="243"/>
      <c r="D162" s="233" t="s">
        <v>160</v>
      </c>
      <c r="E162" s="244" t="s">
        <v>19</v>
      </c>
      <c r="F162" s="245" t="s">
        <v>80</v>
      </c>
      <c r="G162" s="243"/>
      <c r="H162" s="246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160</v>
      </c>
      <c r="AU162" s="252" t="s">
        <v>82</v>
      </c>
      <c r="AV162" s="14" t="s">
        <v>82</v>
      </c>
      <c r="AW162" s="14" t="s">
        <v>35</v>
      </c>
      <c r="AX162" s="14" t="s">
        <v>73</v>
      </c>
      <c r="AY162" s="252" t="s">
        <v>149</v>
      </c>
    </row>
    <row r="163" s="15" customFormat="1">
      <c r="A163" s="15"/>
      <c r="B163" s="253"/>
      <c r="C163" s="254"/>
      <c r="D163" s="233" t="s">
        <v>160</v>
      </c>
      <c r="E163" s="255" t="s">
        <v>19</v>
      </c>
      <c r="F163" s="256" t="s">
        <v>164</v>
      </c>
      <c r="G163" s="254"/>
      <c r="H163" s="257">
        <v>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160</v>
      </c>
      <c r="AU163" s="263" t="s">
        <v>82</v>
      </c>
      <c r="AV163" s="15" t="s">
        <v>156</v>
      </c>
      <c r="AW163" s="15" t="s">
        <v>35</v>
      </c>
      <c r="AX163" s="15" t="s">
        <v>80</v>
      </c>
      <c r="AY163" s="263" t="s">
        <v>149</v>
      </c>
    </row>
    <row r="164" s="12" customFormat="1" ht="22.8" customHeight="1">
      <c r="A164" s="12"/>
      <c r="B164" s="197"/>
      <c r="C164" s="198"/>
      <c r="D164" s="199" t="s">
        <v>72</v>
      </c>
      <c r="E164" s="211" t="s">
        <v>216</v>
      </c>
      <c r="F164" s="211" t="s">
        <v>217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SUM(P165:P179)</f>
        <v>0</v>
      </c>
      <c r="Q164" s="205"/>
      <c r="R164" s="206">
        <f>SUM(R165:R179)</f>
        <v>0</v>
      </c>
      <c r="S164" s="205"/>
      <c r="T164" s="207">
        <f>SUM(T165:T179)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80</v>
      </c>
      <c r="AT164" s="209" t="s">
        <v>72</v>
      </c>
      <c r="AU164" s="209" t="s">
        <v>80</v>
      </c>
      <c r="AY164" s="208" t="s">
        <v>149</v>
      </c>
      <c r="BK164" s="210">
        <f>SUM(BK165:BK179)</f>
        <v>0</v>
      </c>
    </row>
    <row r="165" s="2" customFormat="1" ht="21.75" customHeight="1">
      <c r="A165" s="39"/>
      <c r="B165" s="40"/>
      <c r="C165" s="213" t="s">
        <v>236</v>
      </c>
      <c r="D165" s="213" t="s">
        <v>151</v>
      </c>
      <c r="E165" s="214" t="s">
        <v>218</v>
      </c>
      <c r="F165" s="215" t="s">
        <v>219</v>
      </c>
      <c r="G165" s="216" t="s">
        <v>220</v>
      </c>
      <c r="H165" s="217">
        <v>2.0750000000000002</v>
      </c>
      <c r="I165" s="218"/>
      <c r="J165" s="219">
        <f>ROUND(I165*H165,2)</f>
        <v>0</v>
      </c>
      <c r="K165" s="215" t="s">
        <v>155</v>
      </c>
      <c r="L165" s="45"/>
      <c r="M165" s="220" t="s">
        <v>19</v>
      </c>
      <c r="N165" s="221" t="s">
        <v>44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156</v>
      </c>
      <c r="AT165" s="224" t="s">
        <v>151</v>
      </c>
      <c r="AU165" s="224" t="s">
        <v>82</v>
      </c>
      <c r="AY165" s="18" t="s">
        <v>149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80</v>
      </c>
      <c r="BK165" s="225">
        <f>ROUND(I165*H165,2)</f>
        <v>0</v>
      </c>
      <c r="BL165" s="18" t="s">
        <v>156</v>
      </c>
      <c r="BM165" s="224" t="s">
        <v>221</v>
      </c>
    </row>
    <row r="166" s="2" customFormat="1">
      <c r="A166" s="39"/>
      <c r="B166" s="40"/>
      <c r="C166" s="41"/>
      <c r="D166" s="226" t="s">
        <v>158</v>
      </c>
      <c r="E166" s="41"/>
      <c r="F166" s="227" t="s">
        <v>222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158</v>
      </c>
      <c r="AU166" s="18" t="s">
        <v>82</v>
      </c>
    </row>
    <row r="167" s="2" customFormat="1" ht="24.15" customHeight="1">
      <c r="A167" s="39"/>
      <c r="B167" s="40"/>
      <c r="C167" s="213" t="s">
        <v>242</v>
      </c>
      <c r="D167" s="213" t="s">
        <v>151</v>
      </c>
      <c r="E167" s="214" t="s">
        <v>224</v>
      </c>
      <c r="F167" s="215" t="s">
        <v>225</v>
      </c>
      <c r="G167" s="216" t="s">
        <v>220</v>
      </c>
      <c r="H167" s="217">
        <v>29.050000000000001</v>
      </c>
      <c r="I167" s="218"/>
      <c r="J167" s="219">
        <f>ROUND(I167*H167,2)</f>
        <v>0</v>
      </c>
      <c r="K167" s="215" t="s">
        <v>155</v>
      </c>
      <c r="L167" s="45"/>
      <c r="M167" s="220" t="s">
        <v>19</v>
      </c>
      <c r="N167" s="221" t="s">
        <v>44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82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156</v>
      </c>
      <c r="BM167" s="224" t="s">
        <v>226</v>
      </c>
    </row>
    <row r="168" s="2" customFormat="1">
      <c r="A168" s="39"/>
      <c r="B168" s="40"/>
      <c r="C168" s="41"/>
      <c r="D168" s="226" t="s">
        <v>158</v>
      </c>
      <c r="E168" s="41"/>
      <c r="F168" s="227" t="s">
        <v>227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82</v>
      </c>
    </row>
    <row r="169" s="13" customFormat="1">
      <c r="A169" s="13"/>
      <c r="B169" s="231"/>
      <c r="C169" s="232"/>
      <c r="D169" s="233" t="s">
        <v>160</v>
      </c>
      <c r="E169" s="234" t="s">
        <v>19</v>
      </c>
      <c r="F169" s="235" t="s">
        <v>228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160</v>
      </c>
      <c r="AU169" s="241" t="s">
        <v>82</v>
      </c>
      <c r="AV169" s="13" t="s">
        <v>80</v>
      </c>
      <c r="AW169" s="13" t="s">
        <v>35</v>
      </c>
      <c r="AX169" s="13" t="s">
        <v>73</v>
      </c>
      <c r="AY169" s="241" t="s">
        <v>149</v>
      </c>
    </row>
    <row r="170" s="14" customFormat="1">
      <c r="A170" s="14"/>
      <c r="B170" s="242"/>
      <c r="C170" s="243"/>
      <c r="D170" s="233" t="s">
        <v>160</v>
      </c>
      <c r="E170" s="244" t="s">
        <v>19</v>
      </c>
      <c r="F170" s="245" t="s">
        <v>613</v>
      </c>
      <c r="G170" s="243"/>
      <c r="H170" s="246">
        <v>29.050000000000001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160</v>
      </c>
      <c r="AU170" s="252" t="s">
        <v>82</v>
      </c>
      <c r="AV170" s="14" t="s">
        <v>82</v>
      </c>
      <c r="AW170" s="14" t="s">
        <v>35</v>
      </c>
      <c r="AX170" s="14" t="s">
        <v>73</v>
      </c>
      <c r="AY170" s="252" t="s">
        <v>149</v>
      </c>
    </row>
    <row r="171" s="15" customFormat="1">
      <c r="A171" s="15"/>
      <c r="B171" s="253"/>
      <c r="C171" s="254"/>
      <c r="D171" s="233" t="s">
        <v>160</v>
      </c>
      <c r="E171" s="255" t="s">
        <v>19</v>
      </c>
      <c r="F171" s="256" t="s">
        <v>164</v>
      </c>
      <c r="G171" s="254"/>
      <c r="H171" s="257">
        <v>29.050000000000001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160</v>
      </c>
      <c r="AU171" s="263" t="s">
        <v>82</v>
      </c>
      <c r="AV171" s="15" t="s">
        <v>156</v>
      </c>
      <c r="AW171" s="15" t="s">
        <v>35</v>
      </c>
      <c r="AX171" s="15" t="s">
        <v>80</v>
      </c>
      <c r="AY171" s="263" t="s">
        <v>149</v>
      </c>
    </row>
    <row r="172" s="2" customFormat="1" ht="24.15" customHeight="1">
      <c r="A172" s="39"/>
      <c r="B172" s="40"/>
      <c r="C172" s="213" t="s">
        <v>250</v>
      </c>
      <c r="D172" s="213" t="s">
        <v>151</v>
      </c>
      <c r="E172" s="214" t="s">
        <v>231</v>
      </c>
      <c r="F172" s="215" t="s">
        <v>232</v>
      </c>
      <c r="G172" s="216" t="s">
        <v>220</v>
      </c>
      <c r="H172" s="217">
        <v>1.5620000000000001</v>
      </c>
      <c r="I172" s="218"/>
      <c r="J172" s="219">
        <f>ROUND(I172*H172,2)</f>
        <v>0</v>
      </c>
      <c r="K172" s="215" t="s">
        <v>155</v>
      </c>
      <c r="L172" s="45"/>
      <c r="M172" s="220" t="s">
        <v>19</v>
      </c>
      <c r="N172" s="221" t="s">
        <v>44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156</v>
      </c>
      <c r="AT172" s="224" t="s">
        <v>151</v>
      </c>
      <c r="AU172" s="224" t="s">
        <v>82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156</v>
      </c>
      <c r="BM172" s="224" t="s">
        <v>614</v>
      </c>
    </row>
    <row r="173" s="2" customFormat="1">
      <c r="A173" s="39"/>
      <c r="B173" s="40"/>
      <c r="C173" s="41"/>
      <c r="D173" s="226" t="s">
        <v>158</v>
      </c>
      <c r="E173" s="41"/>
      <c r="F173" s="227" t="s">
        <v>234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158</v>
      </c>
      <c r="AU173" s="18" t="s">
        <v>82</v>
      </c>
    </row>
    <row r="174" s="14" customFormat="1">
      <c r="A174" s="14"/>
      <c r="B174" s="242"/>
      <c r="C174" s="243"/>
      <c r="D174" s="233" t="s">
        <v>160</v>
      </c>
      <c r="E174" s="244" t="s">
        <v>19</v>
      </c>
      <c r="F174" s="245" t="s">
        <v>615</v>
      </c>
      <c r="G174" s="243"/>
      <c r="H174" s="246">
        <v>1.5620000000000001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160</v>
      </c>
      <c r="AU174" s="252" t="s">
        <v>82</v>
      </c>
      <c r="AV174" s="14" t="s">
        <v>82</v>
      </c>
      <c r="AW174" s="14" t="s">
        <v>35</v>
      </c>
      <c r="AX174" s="14" t="s">
        <v>73</v>
      </c>
      <c r="AY174" s="252" t="s">
        <v>149</v>
      </c>
    </row>
    <row r="175" s="15" customFormat="1">
      <c r="A175" s="15"/>
      <c r="B175" s="253"/>
      <c r="C175" s="254"/>
      <c r="D175" s="233" t="s">
        <v>160</v>
      </c>
      <c r="E175" s="255" t="s">
        <v>19</v>
      </c>
      <c r="F175" s="256" t="s">
        <v>164</v>
      </c>
      <c r="G175" s="254"/>
      <c r="H175" s="257">
        <v>1.5620000000000001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160</v>
      </c>
      <c r="AU175" s="263" t="s">
        <v>82</v>
      </c>
      <c r="AV175" s="15" t="s">
        <v>156</v>
      </c>
      <c r="AW175" s="15" t="s">
        <v>35</v>
      </c>
      <c r="AX175" s="15" t="s">
        <v>80</v>
      </c>
      <c r="AY175" s="263" t="s">
        <v>149</v>
      </c>
    </row>
    <row r="176" s="2" customFormat="1" ht="24.15" customHeight="1">
      <c r="A176" s="39"/>
      <c r="B176" s="40"/>
      <c r="C176" s="213" t="s">
        <v>8</v>
      </c>
      <c r="D176" s="213" t="s">
        <v>151</v>
      </c>
      <c r="E176" s="214" t="s">
        <v>243</v>
      </c>
      <c r="F176" s="215" t="s">
        <v>244</v>
      </c>
      <c r="G176" s="216" t="s">
        <v>220</v>
      </c>
      <c r="H176" s="217">
        <v>0.51400000000000001</v>
      </c>
      <c r="I176" s="218"/>
      <c r="J176" s="219">
        <f>ROUND(I176*H176,2)</f>
        <v>0</v>
      </c>
      <c r="K176" s="215" t="s">
        <v>155</v>
      </c>
      <c r="L176" s="45"/>
      <c r="M176" s="220" t="s">
        <v>19</v>
      </c>
      <c r="N176" s="221" t="s">
        <v>44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156</v>
      </c>
      <c r="AT176" s="224" t="s">
        <v>151</v>
      </c>
      <c r="AU176" s="224" t="s">
        <v>82</v>
      </c>
      <c r="AY176" s="18" t="s">
        <v>149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80</v>
      </c>
      <c r="BK176" s="225">
        <f>ROUND(I176*H176,2)</f>
        <v>0</v>
      </c>
      <c r="BL176" s="18" t="s">
        <v>156</v>
      </c>
      <c r="BM176" s="224" t="s">
        <v>451</v>
      </c>
    </row>
    <row r="177" s="2" customFormat="1">
      <c r="A177" s="39"/>
      <c r="B177" s="40"/>
      <c r="C177" s="41"/>
      <c r="D177" s="226" t="s">
        <v>158</v>
      </c>
      <c r="E177" s="41"/>
      <c r="F177" s="227" t="s">
        <v>246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158</v>
      </c>
      <c r="AU177" s="18" t="s">
        <v>82</v>
      </c>
    </row>
    <row r="178" s="14" customFormat="1">
      <c r="A178" s="14"/>
      <c r="B178" s="242"/>
      <c r="C178" s="243"/>
      <c r="D178" s="233" t="s">
        <v>160</v>
      </c>
      <c r="E178" s="244" t="s">
        <v>19</v>
      </c>
      <c r="F178" s="245" t="s">
        <v>616</v>
      </c>
      <c r="G178" s="243"/>
      <c r="H178" s="246">
        <v>0.51400000000000001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160</v>
      </c>
      <c r="AU178" s="252" t="s">
        <v>82</v>
      </c>
      <c r="AV178" s="14" t="s">
        <v>82</v>
      </c>
      <c r="AW178" s="14" t="s">
        <v>35</v>
      </c>
      <c r="AX178" s="14" t="s">
        <v>73</v>
      </c>
      <c r="AY178" s="252" t="s">
        <v>149</v>
      </c>
    </row>
    <row r="179" s="15" customFormat="1">
      <c r="A179" s="15"/>
      <c r="B179" s="253"/>
      <c r="C179" s="254"/>
      <c r="D179" s="233" t="s">
        <v>160</v>
      </c>
      <c r="E179" s="255" t="s">
        <v>19</v>
      </c>
      <c r="F179" s="256" t="s">
        <v>164</v>
      </c>
      <c r="G179" s="254"/>
      <c r="H179" s="257">
        <v>0.51400000000000001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160</v>
      </c>
      <c r="AU179" s="263" t="s">
        <v>82</v>
      </c>
      <c r="AV179" s="15" t="s">
        <v>156</v>
      </c>
      <c r="AW179" s="15" t="s">
        <v>35</v>
      </c>
      <c r="AX179" s="15" t="s">
        <v>80</v>
      </c>
      <c r="AY179" s="263" t="s">
        <v>149</v>
      </c>
    </row>
    <row r="180" s="12" customFormat="1" ht="22.8" customHeight="1">
      <c r="A180" s="12"/>
      <c r="B180" s="197"/>
      <c r="C180" s="198"/>
      <c r="D180" s="199" t="s">
        <v>72</v>
      </c>
      <c r="E180" s="211" t="s">
        <v>248</v>
      </c>
      <c r="F180" s="211" t="s">
        <v>249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SUM(P181:P182)</f>
        <v>0</v>
      </c>
      <c r="Q180" s="205"/>
      <c r="R180" s="206">
        <f>SUM(R181:R182)</f>
        <v>0</v>
      </c>
      <c r="S180" s="205"/>
      <c r="T180" s="207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80</v>
      </c>
      <c r="AT180" s="209" t="s">
        <v>72</v>
      </c>
      <c r="AU180" s="209" t="s">
        <v>80</v>
      </c>
      <c r="AY180" s="208" t="s">
        <v>149</v>
      </c>
      <c r="BK180" s="210">
        <f>SUM(BK181:BK182)</f>
        <v>0</v>
      </c>
    </row>
    <row r="181" s="2" customFormat="1" ht="33" customHeight="1">
      <c r="A181" s="39"/>
      <c r="B181" s="40"/>
      <c r="C181" s="213" t="s">
        <v>264</v>
      </c>
      <c r="D181" s="213" t="s">
        <v>151</v>
      </c>
      <c r="E181" s="214" t="s">
        <v>251</v>
      </c>
      <c r="F181" s="215" t="s">
        <v>252</v>
      </c>
      <c r="G181" s="216" t="s">
        <v>220</v>
      </c>
      <c r="H181" s="217">
        <v>0.0030000000000000001</v>
      </c>
      <c r="I181" s="218"/>
      <c r="J181" s="219">
        <f>ROUND(I181*H181,2)</f>
        <v>0</v>
      </c>
      <c r="K181" s="215" t="s">
        <v>155</v>
      </c>
      <c r="L181" s="45"/>
      <c r="M181" s="220" t="s">
        <v>19</v>
      </c>
      <c r="N181" s="221" t="s">
        <v>44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156</v>
      </c>
      <c r="AT181" s="224" t="s">
        <v>151</v>
      </c>
      <c r="AU181" s="224" t="s">
        <v>82</v>
      </c>
      <c r="AY181" s="18" t="s">
        <v>149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80</v>
      </c>
      <c r="BK181" s="225">
        <f>ROUND(I181*H181,2)</f>
        <v>0</v>
      </c>
      <c r="BL181" s="18" t="s">
        <v>156</v>
      </c>
      <c r="BM181" s="224" t="s">
        <v>253</v>
      </c>
    </row>
    <row r="182" s="2" customFormat="1">
      <c r="A182" s="39"/>
      <c r="B182" s="40"/>
      <c r="C182" s="41"/>
      <c r="D182" s="226" t="s">
        <v>158</v>
      </c>
      <c r="E182" s="41"/>
      <c r="F182" s="227" t="s">
        <v>254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158</v>
      </c>
      <c r="AU182" s="18" t="s">
        <v>82</v>
      </c>
    </row>
    <row r="183" s="12" customFormat="1" ht="25.92" customHeight="1">
      <c r="A183" s="12"/>
      <c r="B183" s="197"/>
      <c r="C183" s="198"/>
      <c r="D183" s="199" t="s">
        <v>72</v>
      </c>
      <c r="E183" s="200" t="s">
        <v>285</v>
      </c>
      <c r="F183" s="200" t="s">
        <v>617</v>
      </c>
      <c r="G183" s="198"/>
      <c r="H183" s="198"/>
      <c r="I183" s="201"/>
      <c r="J183" s="202">
        <f>BK183</f>
        <v>0</v>
      </c>
      <c r="K183" s="198"/>
      <c r="L183" s="203"/>
      <c r="M183" s="204"/>
      <c r="N183" s="205"/>
      <c r="O183" s="205"/>
      <c r="P183" s="206">
        <f>P184</f>
        <v>0</v>
      </c>
      <c r="Q183" s="205"/>
      <c r="R183" s="206">
        <f>R184</f>
        <v>0</v>
      </c>
      <c r="S183" s="205"/>
      <c r="T183" s="207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8" t="s">
        <v>171</v>
      </c>
      <c r="AT183" s="209" t="s">
        <v>72</v>
      </c>
      <c r="AU183" s="209" t="s">
        <v>73</v>
      </c>
      <c r="AY183" s="208" t="s">
        <v>149</v>
      </c>
      <c r="BK183" s="210">
        <f>BK184</f>
        <v>0</v>
      </c>
    </row>
    <row r="184" s="12" customFormat="1" ht="22.8" customHeight="1">
      <c r="A184" s="12"/>
      <c r="B184" s="197"/>
      <c r="C184" s="198"/>
      <c r="D184" s="199" t="s">
        <v>72</v>
      </c>
      <c r="E184" s="211" t="s">
        <v>618</v>
      </c>
      <c r="F184" s="211" t="s">
        <v>619</v>
      </c>
      <c r="G184" s="198"/>
      <c r="H184" s="198"/>
      <c r="I184" s="201"/>
      <c r="J184" s="212">
        <f>BK184</f>
        <v>0</v>
      </c>
      <c r="K184" s="198"/>
      <c r="L184" s="203"/>
      <c r="M184" s="204"/>
      <c r="N184" s="205"/>
      <c r="O184" s="205"/>
      <c r="P184" s="206">
        <f>SUM(P185:P189)</f>
        <v>0</v>
      </c>
      <c r="Q184" s="205"/>
      <c r="R184" s="206">
        <f>SUM(R185:R189)</f>
        <v>0</v>
      </c>
      <c r="S184" s="205"/>
      <c r="T184" s="207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171</v>
      </c>
      <c r="AT184" s="209" t="s">
        <v>72</v>
      </c>
      <c r="AU184" s="209" t="s">
        <v>80</v>
      </c>
      <c r="AY184" s="208" t="s">
        <v>149</v>
      </c>
      <c r="BK184" s="210">
        <f>SUM(BK185:BK189)</f>
        <v>0</v>
      </c>
    </row>
    <row r="185" s="2" customFormat="1" ht="16.5" customHeight="1">
      <c r="A185" s="39"/>
      <c r="B185" s="40"/>
      <c r="C185" s="213" t="s">
        <v>347</v>
      </c>
      <c r="D185" s="213" t="s">
        <v>151</v>
      </c>
      <c r="E185" s="214" t="s">
        <v>620</v>
      </c>
      <c r="F185" s="215" t="s">
        <v>621</v>
      </c>
      <c r="G185" s="216" t="s">
        <v>181</v>
      </c>
      <c r="H185" s="217">
        <v>1</v>
      </c>
      <c r="I185" s="218"/>
      <c r="J185" s="219">
        <f>ROUND(I185*H185,2)</f>
        <v>0</v>
      </c>
      <c r="K185" s="215" t="s">
        <v>155</v>
      </c>
      <c r="L185" s="45"/>
      <c r="M185" s="220" t="s">
        <v>19</v>
      </c>
      <c r="N185" s="221" t="s">
        <v>44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622</v>
      </c>
      <c r="AT185" s="224" t="s">
        <v>151</v>
      </c>
      <c r="AU185" s="224" t="s">
        <v>82</v>
      </c>
      <c r="AY185" s="18" t="s">
        <v>149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622</v>
      </c>
      <c r="BM185" s="224" t="s">
        <v>623</v>
      </c>
    </row>
    <row r="186" s="2" customFormat="1">
      <c r="A186" s="39"/>
      <c r="B186" s="40"/>
      <c r="C186" s="41"/>
      <c r="D186" s="226" t="s">
        <v>158</v>
      </c>
      <c r="E186" s="41"/>
      <c r="F186" s="227" t="s">
        <v>624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82</v>
      </c>
    </row>
    <row r="187" s="13" customFormat="1">
      <c r="A187" s="13"/>
      <c r="B187" s="231"/>
      <c r="C187" s="232"/>
      <c r="D187" s="233" t="s">
        <v>160</v>
      </c>
      <c r="E187" s="234" t="s">
        <v>19</v>
      </c>
      <c r="F187" s="235" t="s">
        <v>625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160</v>
      </c>
      <c r="AU187" s="241" t="s">
        <v>82</v>
      </c>
      <c r="AV187" s="13" t="s">
        <v>80</v>
      </c>
      <c r="AW187" s="13" t="s">
        <v>35</v>
      </c>
      <c r="AX187" s="13" t="s">
        <v>73</v>
      </c>
      <c r="AY187" s="241" t="s">
        <v>149</v>
      </c>
    </row>
    <row r="188" s="14" customFormat="1">
      <c r="A188" s="14"/>
      <c r="B188" s="242"/>
      <c r="C188" s="243"/>
      <c r="D188" s="233" t="s">
        <v>160</v>
      </c>
      <c r="E188" s="244" t="s">
        <v>19</v>
      </c>
      <c r="F188" s="245" t="s">
        <v>80</v>
      </c>
      <c r="G188" s="243"/>
      <c r="H188" s="246">
        <v>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160</v>
      </c>
      <c r="AU188" s="252" t="s">
        <v>82</v>
      </c>
      <c r="AV188" s="14" t="s">
        <v>82</v>
      </c>
      <c r="AW188" s="14" t="s">
        <v>35</v>
      </c>
      <c r="AX188" s="14" t="s">
        <v>73</v>
      </c>
      <c r="AY188" s="252" t="s">
        <v>149</v>
      </c>
    </row>
    <row r="189" s="15" customFormat="1">
      <c r="A189" s="15"/>
      <c r="B189" s="253"/>
      <c r="C189" s="254"/>
      <c r="D189" s="233" t="s">
        <v>160</v>
      </c>
      <c r="E189" s="255" t="s">
        <v>19</v>
      </c>
      <c r="F189" s="256" t="s">
        <v>164</v>
      </c>
      <c r="G189" s="254"/>
      <c r="H189" s="257">
        <v>1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160</v>
      </c>
      <c r="AU189" s="263" t="s">
        <v>82</v>
      </c>
      <c r="AV189" s="15" t="s">
        <v>156</v>
      </c>
      <c r="AW189" s="15" t="s">
        <v>35</v>
      </c>
      <c r="AX189" s="15" t="s">
        <v>80</v>
      </c>
      <c r="AY189" s="263" t="s">
        <v>149</v>
      </c>
    </row>
    <row r="190" s="12" customFormat="1" ht="25.92" customHeight="1">
      <c r="A190" s="12"/>
      <c r="B190" s="197"/>
      <c r="C190" s="198"/>
      <c r="D190" s="199" t="s">
        <v>72</v>
      </c>
      <c r="E190" s="200" t="s">
        <v>255</v>
      </c>
      <c r="F190" s="200" t="s">
        <v>256</v>
      </c>
      <c r="G190" s="198"/>
      <c r="H190" s="198"/>
      <c r="I190" s="201"/>
      <c r="J190" s="202">
        <f>BK190</f>
        <v>0</v>
      </c>
      <c r="K190" s="198"/>
      <c r="L190" s="203"/>
      <c r="M190" s="204"/>
      <c r="N190" s="205"/>
      <c r="O190" s="205"/>
      <c r="P190" s="206">
        <f>SUM(P191:P193)</f>
        <v>0</v>
      </c>
      <c r="Q190" s="205"/>
      <c r="R190" s="206">
        <f>SUM(R191:R193)</f>
        <v>0</v>
      </c>
      <c r="S190" s="205"/>
      <c r="T190" s="207">
        <f>SUM(T191:T193)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8" t="s">
        <v>156</v>
      </c>
      <c r="AT190" s="209" t="s">
        <v>72</v>
      </c>
      <c r="AU190" s="209" t="s">
        <v>73</v>
      </c>
      <c r="AY190" s="208" t="s">
        <v>149</v>
      </c>
      <c r="BK190" s="210">
        <f>SUM(BK191:BK193)</f>
        <v>0</v>
      </c>
    </row>
    <row r="191" s="2" customFormat="1" ht="16.5" customHeight="1">
      <c r="A191" s="39"/>
      <c r="B191" s="40"/>
      <c r="C191" s="213" t="s">
        <v>192</v>
      </c>
      <c r="D191" s="213" t="s">
        <v>151</v>
      </c>
      <c r="E191" s="214" t="s">
        <v>257</v>
      </c>
      <c r="F191" s="215" t="s">
        <v>258</v>
      </c>
      <c r="G191" s="216" t="s">
        <v>259</v>
      </c>
      <c r="H191" s="217">
        <v>1</v>
      </c>
      <c r="I191" s="218"/>
      <c r="J191" s="219">
        <f>ROUND(I191*H191,2)</f>
        <v>0</v>
      </c>
      <c r="K191" s="215" t="s">
        <v>19</v>
      </c>
      <c r="L191" s="45"/>
      <c r="M191" s="220" t="s">
        <v>19</v>
      </c>
      <c r="N191" s="221" t="s">
        <v>44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260</v>
      </c>
      <c r="AT191" s="224" t="s">
        <v>151</v>
      </c>
      <c r="AU191" s="224" t="s">
        <v>80</v>
      </c>
      <c r="AY191" s="18" t="s">
        <v>149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80</v>
      </c>
      <c r="BK191" s="225">
        <f>ROUND(I191*H191,2)</f>
        <v>0</v>
      </c>
      <c r="BL191" s="18" t="s">
        <v>260</v>
      </c>
      <c r="BM191" s="224" t="s">
        <v>261</v>
      </c>
    </row>
    <row r="192" s="14" customFormat="1">
      <c r="A192" s="14"/>
      <c r="B192" s="242"/>
      <c r="C192" s="243"/>
      <c r="D192" s="233" t="s">
        <v>160</v>
      </c>
      <c r="E192" s="244" t="s">
        <v>19</v>
      </c>
      <c r="F192" s="245" t="s">
        <v>80</v>
      </c>
      <c r="G192" s="243"/>
      <c r="H192" s="246">
        <v>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160</v>
      </c>
      <c r="AU192" s="252" t="s">
        <v>80</v>
      </c>
      <c r="AV192" s="14" t="s">
        <v>82</v>
      </c>
      <c r="AW192" s="14" t="s">
        <v>35</v>
      </c>
      <c r="AX192" s="14" t="s">
        <v>73</v>
      </c>
      <c r="AY192" s="252" t="s">
        <v>149</v>
      </c>
    </row>
    <row r="193" s="15" customFormat="1">
      <c r="A193" s="15"/>
      <c r="B193" s="253"/>
      <c r="C193" s="254"/>
      <c r="D193" s="233" t="s">
        <v>160</v>
      </c>
      <c r="E193" s="255" t="s">
        <v>19</v>
      </c>
      <c r="F193" s="256" t="s">
        <v>164</v>
      </c>
      <c r="G193" s="254"/>
      <c r="H193" s="257">
        <v>1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160</v>
      </c>
      <c r="AU193" s="263" t="s">
        <v>80</v>
      </c>
      <c r="AV193" s="15" t="s">
        <v>156</v>
      </c>
      <c r="AW193" s="15" t="s">
        <v>35</v>
      </c>
      <c r="AX193" s="15" t="s">
        <v>80</v>
      </c>
      <c r="AY193" s="263" t="s">
        <v>149</v>
      </c>
    </row>
    <row r="194" s="12" customFormat="1" ht="25.92" customHeight="1">
      <c r="A194" s="12"/>
      <c r="B194" s="197"/>
      <c r="C194" s="198"/>
      <c r="D194" s="199" t="s">
        <v>72</v>
      </c>
      <c r="E194" s="200" t="s">
        <v>262</v>
      </c>
      <c r="F194" s="200" t="s">
        <v>263</v>
      </c>
      <c r="G194" s="198"/>
      <c r="H194" s="198"/>
      <c r="I194" s="201"/>
      <c r="J194" s="202">
        <f>BK194</f>
        <v>0</v>
      </c>
      <c r="K194" s="198"/>
      <c r="L194" s="203"/>
      <c r="M194" s="204"/>
      <c r="N194" s="205"/>
      <c r="O194" s="205"/>
      <c r="P194" s="206">
        <f>P195</f>
        <v>0</v>
      </c>
      <c r="Q194" s="205"/>
      <c r="R194" s="206">
        <f>R195</f>
        <v>0</v>
      </c>
      <c r="S194" s="205"/>
      <c r="T194" s="207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186</v>
      </c>
      <c r="AT194" s="209" t="s">
        <v>72</v>
      </c>
      <c r="AU194" s="209" t="s">
        <v>73</v>
      </c>
      <c r="AY194" s="208" t="s">
        <v>149</v>
      </c>
      <c r="BK194" s="210">
        <f>BK195</f>
        <v>0</v>
      </c>
    </row>
    <row r="195" s="2" customFormat="1" ht="16.5" customHeight="1">
      <c r="A195" s="39"/>
      <c r="B195" s="40"/>
      <c r="C195" s="213" t="s">
        <v>284</v>
      </c>
      <c r="D195" s="213" t="s">
        <v>151</v>
      </c>
      <c r="E195" s="214" t="s">
        <v>265</v>
      </c>
      <c r="F195" s="215" t="s">
        <v>266</v>
      </c>
      <c r="G195" s="216" t="s">
        <v>267</v>
      </c>
      <c r="H195" s="264"/>
      <c r="I195" s="218"/>
      <c r="J195" s="219">
        <f>ROUND(I195*H195,2)</f>
        <v>0</v>
      </c>
      <c r="K195" s="215" t="s">
        <v>19</v>
      </c>
      <c r="L195" s="45"/>
      <c r="M195" s="265" t="s">
        <v>19</v>
      </c>
      <c r="N195" s="266" t="s">
        <v>44</v>
      </c>
      <c r="O195" s="267"/>
      <c r="P195" s="268">
        <f>O195*H195</f>
        <v>0</v>
      </c>
      <c r="Q195" s="268">
        <v>0</v>
      </c>
      <c r="R195" s="268">
        <f>Q195*H195</f>
        <v>0</v>
      </c>
      <c r="S195" s="268">
        <v>0</v>
      </c>
      <c r="T195" s="26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156</v>
      </c>
      <c r="AT195" s="224" t="s">
        <v>151</v>
      </c>
      <c r="AU195" s="224" t="s">
        <v>80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156</v>
      </c>
      <c r="BM195" s="224" t="s">
        <v>268</v>
      </c>
    </row>
    <row r="196" s="2" customFormat="1" ht="6.96" customHeight="1">
      <c r="A196" s="39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4NXEK1m6/o6PnEx4RBwaw9AH/z2xKsgfiY1H04p0WGXNpDLFYlYmHLEPY8XkwiLMtzYpLeUKRmg3wieViDtgIw==" hashValue="a0YGE3oNw5YXkpevPMQZWfIRnLju8nojKK1RdoS8CV2RojZ3eRNjrqyLvDynAFvmngM65VTbSSkB8D7o9KWPPQ==" algorithmName="SHA-512" password="CC35"/>
  <autoFilter ref="C93:K1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2/119003217"/>
    <hyperlink ref="F104" r:id="rId2" display="https://podminky.urs.cz/item/CS_URS_2023_02/119003218"/>
    <hyperlink ref="F111" r:id="rId3" display="https://podminky.urs.cz/item/CS_URS_2023_02/913111115"/>
    <hyperlink ref="F117" r:id="rId4" display="https://podminky.urs.cz/item/CS_URS_2023_02/913111215"/>
    <hyperlink ref="F123" r:id="rId5" display="https://podminky.urs.cz/item/CS_URS_2023_02/913321111"/>
    <hyperlink ref="F129" r:id="rId6" display="https://podminky.urs.cz/item/CS_URS_2023_02/913321211"/>
    <hyperlink ref="F135" r:id="rId7" display="https://podminky.urs.cz/item/CS_URS_2023_02/966049831"/>
    <hyperlink ref="F141" r:id="rId8" display="https://podminky.urs.cz/item/CS_URS_2023_02/966071721"/>
    <hyperlink ref="F147" r:id="rId9" display="https://podminky.urs.cz/item/CS_URS_2023_02/966071821"/>
    <hyperlink ref="F153" r:id="rId10" display="https://podminky.urs.cz/item/CS_URS_2023_02/966073810"/>
    <hyperlink ref="F159" r:id="rId11" display="https://podminky.urs.cz/item/CS_URS_2023_02/966073811"/>
    <hyperlink ref="F166" r:id="rId12" display="https://podminky.urs.cz/item/CS_URS_2023_02/997013501"/>
    <hyperlink ref="F168" r:id="rId13" display="https://podminky.urs.cz/item/CS_URS_2023_02/997013509"/>
    <hyperlink ref="F173" r:id="rId14" display="https://podminky.urs.cz/item/CS_URS_2023_02/997013601"/>
    <hyperlink ref="F177" r:id="rId15" display="https://podminky.urs.cz/item/CS_URS_2023_02/997013631"/>
    <hyperlink ref="F182" r:id="rId16" display="https://podminky.urs.cz/item/CS_URS_2023_02/998017001"/>
    <hyperlink ref="F186" r:id="rId17" display="https://podminky.urs.cz/item/CS_URS_2023_02/2288602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590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626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ROUND((SUM(BE94:BE211)),  2)</f>
        <v>0</v>
      </c>
      <c r="G35" s="39"/>
      <c r="H35" s="39"/>
      <c r="I35" s="158">
        <v>0.20999999999999999</v>
      </c>
      <c r="J35" s="157">
        <f>ROUND(((SUM(BE94:BE211))*I35),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ROUND((SUM(BF94:BF211)),  2)</f>
        <v>0</v>
      </c>
      <c r="G36" s="39"/>
      <c r="H36" s="39"/>
      <c r="I36" s="158">
        <v>0.14999999999999999</v>
      </c>
      <c r="J36" s="157">
        <f>ROUND(((SUM(BF94:BF211))*I36),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ROUND((SUM(BG94:BG211)),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ROUND((SUM(BH94:BH211)),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ROUND((SUM(BI94:BI211)),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590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032 - Architektonicko stavební řešení úsek C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270</v>
      </c>
      <c r="E66" s="183"/>
      <c r="F66" s="183"/>
      <c r="G66" s="183"/>
      <c r="H66" s="183"/>
      <c r="I66" s="183"/>
      <c r="J66" s="184">
        <f>J109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129</v>
      </c>
      <c r="E67" s="183"/>
      <c r="F67" s="183"/>
      <c r="G67" s="183"/>
      <c r="H67" s="183"/>
      <c r="I67" s="183"/>
      <c r="J67" s="184">
        <f>J160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130</v>
      </c>
      <c r="E68" s="183"/>
      <c r="F68" s="183"/>
      <c r="G68" s="183"/>
      <c r="H68" s="183"/>
      <c r="I68" s="183"/>
      <c r="J68" s="184">
        <f>J191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131</v>
      </c>
      <c r="E69" s="183"/>
      <c r="F69" s="183"/>
      <c r="G69" s="183"/>
      <c r="H69" s="183"/>
      <c r="I69" s="183"/>
      <c r="J69" s="184">
        <f>J201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592</v>
      </c>
      <c r="E70" s="178"/>
      <c r="F70" s="178"/>
      <c r="G70" s="178"/>
      <c r="H70" s="178"/>
      <c r="I70" s="178"/>
      <c r="J70" s="179">
        <f>J204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1"/>
      <c r="C71" s="126"/>
      <c r="D71" s="182" t="s">
        <v>593</v>
      </c>
      <c r="E71" s="183"/>
      <c r="F71" s="183"/>
      <c r="G71" s="183"/>
      <c r="H71" s="183"/>
      <c r="I71" s="183"/>
      <c r="J71" s="184">
        <f>J205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5"/>
      <c r="C72" s="176"/>
      <c r="D72" s="177" t="s">
        <v>133</v>
      </c>
      <c r="E72" s="178"/>
      <c r="F72" s="178"/>
      <c r="G72" s="178"/>
      <c r="H72" s="178"/>
      <c r="I72" s="178"/>
      <c r="J72" s="179">
        <f>J210</f>
        <v>0</v>
      </c>
      <c r="K72" s="176"/>
      <c r="L72" s="18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134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Stavební úpravy oplocení ZUŠ Janáčkova,Frýdlant n.O.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119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590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121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032 - Architektonicko stavební řešení úsek C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 xml:space="preserve"> </v>
      </c>
      <c r="G88" s="41"/>
      <c r="H88" s="41"/>
      <c r="I88" s="33" t="s">
        <v>23</v>
      </c>
      <c r="J88" s="73" t="str">
        <f>IF(J14="","",J14)</f>
        <v>1. 9. 2023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0.05" customHeight="1">
      <c r="A90" s="39"/>
      <c r="B90" s="40"/>
      <c r="C90" s="33" t="s">
        <v>25</v>
      </c>
      <c r="D90" s="41"/>
      <c r="E90" s="41"/>
      <c r="F90" s="28" t="str">
        <f>E17</f>
        <v>ZUŠ Leoše Janáčka,Padlých hrdinů 292,Frýdlant n.O.</v>
      </c>
      <c r="G90" s="41"/>
      <c r="H90" s="41"/>
      <c r="I90" s="33" t="s">
        <v>32</v>
      </c>
      <c r="J90" s="37" t="str">
        <f>E23</f>
        <v>SWORTI, s.r.o.,Optátova 37,637 00 Brno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30</v>
      </c>
      <c r="D91" s="41"/>
      <c r="E91" s="41"/>
      <c r="F91" s="28" t="str">
        <f>IF(E20="","",E20)</f>
        <v>Vyplň údaj</v>
      </c>
      <c r="G91" s="41"/>
      <c r="H91" s="41"/>
      <c r="I91" s="33" t="s">
        <v>36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135</v>
      </c>
      <c r="D93" s="189" t="s">
        <v>58</v>
      </c>
      <c r="E93" s="189" t="s">
        <v>54</v>
      </c>
      <c r="F93" s="189" t="s">
        <v>55</v>
      </c>
      <c r="G93" s="189" t="s">
        <v>136</v>
      </c>
      <c r="H93" s="189" t="s">
        <v>137</v>
      </c>
      <c r="I93" s="189" t="s">
        <v>138</v>
      </c>
      <c r="J93" s="189" t="s">
        <v>125</v>
      </c>
      <c r="K93" s="190" t="s">
        <v>139</v>
      </c>
      <c r="L93" s="191"/>
      <c r="M93" s="93" t="s">
        <v>19</v>
      </c>
      <c r="N93" s="94" t="s">
        <v>43</v>
      </c>
      <c r="O93" s="94" t="s">
        <v>140</v>
      </c>
      <c r="P93" s="94" t="s">
        <v>141</v>
      </c>
      <c r="Q93" s="94" t="s">
        <v>142</v>
      </c>
      <c r="R93" s="94" t="s">
        <v>143</v>
      </c>
      <c r="S93" s="94" t="s">
        <v>144</v>
      </c>
      <c r="T93" s="95" t="s">
        <v>145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146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P95+P204+P210</f>
        <v>0</v>
      </c>
      <c r="Q94" s="97"/>
      <c r="R94" s="194">
        <f>R95+R204+R210</f>
        <v>2.6177068000000001</v>
      </c>
      <c r="S94" s="97"/>
      <c r="T94" s="195">
        <f>T95+T204+T210</f>
        <v>0.059500000000000004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126</v>
      </c>
      <c r="BK94" s="196">
        <f>BK95+BK204+BK210</f>
        <v>0</v>
      </c>
    </row>
    <row r="95" s="12" customFormat="1" ht="25.92" customHeight="1">
      <c r="A95" s="12"/>
      <c r="B95" s="197"/>
      <c r="C95" s="198"/>
      <c r="D95" s="199" t="s">
        <v>72</v>
      </c>
      <c r="E95" s="200" t="s">
        <v>147</v>
      </c>
      <c r="F95" s="200" t="s">
        <v>148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P96+P109+P160+P191+P201</f>
        <v>0</v>
      </c>
      <c r="Q95" s="205"/>
      <c r="R95" s="206">
        <f>R96+R109+R160+R191+R201</f>
        <v>1.8376068000000001</v>
      </c>
      <c r="S95" s="205"/>
      <c r="T95" s="207">
        <f>T96+T109+T160+T191+T201</f>
        <v>0.059500000000000004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80</v>
      </c>
      <c r="AT95" s="209" t="s">
        <v>72</v>
      </c>
      <c r="AU95" s="209" t="s">
        <v>73</v>
      </c>
      <c r="AY95" s="208" t="s">
        <v>149</v>
      </c>
      <c r="BK95" s="210">
        <f>BK96+BK109+BK160+BK191+BK201</f>
        <v>0</v>
      </c>
    </row>
    <row r="96" s="12" customFormat="1" ht="22.8" customHeight="1">
      <c r="A96" s="12"/>
      <c r="B96" s="197"/>
      <c r="C96" s="198"/>
      <c r="D96" s="199" t="s">
        <v>72</v>
      </c>
      <c r="E96" s="211" t="s">
        <v>80</v>
      </c>
      <c r="F96" s="211" t="s">
        <v>150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SUM(P97:P108)</f>
        <v>0</v>
      </c>
      <c r="Q96" s="205"/>
      <c r="R96" s="206">
        <f>SUM(R97:R108)</f>
        <v>0.0027000000000000001</v>
      </c>
      <c r="S96" s="205"/>
      <c r="T96" s="207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80</v>
      </c>
      <c r="AT96" s="209" t="s">
        <v>72</v>
      </c>
      <c r="AU96" s="209" t="s">
        <v>80</v>
      </c>
      <c r="AY96" s="208" t="s">
        <v>149</v>
      </c>
      <c r="BK96" s="210">
        <f>SUM(BK97:BK108)</f>
        <v>0</v>
      </c>
    </row>
    <row r="97" s="2" customFormat="1" ht="24.15" customHeight="1">
      <c r="A97" s="39"/>
      <c r="B97" s="40"/>
      <c r="C97" s="213" t="s">
        <v>80</v>
      </c>
      <c r="D97" s="213" t="s">
        <v>151</v>
      </c>
      <c r="E97" s="214" t="s">
        <v>152</v>
      </c>
      <c r="F97" s="215" t="s">
        <v>153</v>
      </c>
      <c r="G97" s="216" t="s">
        <v>154</v>
      </c>
      <c r="H97" s="217">
        <v>27</v>
      </c>
      <c r="I97" s="218"/>
      <c r="J97" s="219">
        <f>ROUND(I97*H97,2)</f>
        <v>0</v>
      </c>
      <c r="K97" s="215" t="s">
        <v>155</v>
      </c>
      <c r="L97" s="45"/>
      <c r="M97" s="220" t="s">
        <v>19</v>
      </c>
      <c r="N97" s="221" t="s">
        <v>44</v>
      </c>
      <c r="O97" s="85"/>
      <c r="P97" s="222">
        <f>O97*H97</f>
        <v>0</v>
      </c>
      <c r="Q97" s="222">
        <v>0.00010000000000000001</v>
      </c>
      <c r="R97" s="222">
        <f>Q97*H97</f>
        <v>0.0027000000000000001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156</v>
      </c>
      <c r="AT97" s="224" t="s">
        <v>151</v>
      </c>
      <c r="AU97" s="224" t="s">
        <v>82</v>
      </c>
      <c r="AY97" s="18" t="s">
        <v>149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80</v>
      </c>
      <c r="BK97" s="225">
        <f>ROUND(I97*H97,2)</f>
        <v>0</v>
      </c>
      <c r="BL97" s="18" t="s">
        <v>156</v>
      </c>
      <c r="BM97" s="224" t="s">
        <v>274</v>
      </c>
    </row>
    <row r="98" s="2" customFormat="1">
      <c r="A98" s="39"/>
      <c r="B98" s="40"/>
      <c r="C98" s="41"/>
      <c r="D98" s="226" t="s">
        <v>158</v>
      </c>
      <c r="E98" s="41"/>
      <c r="F98" s="227" t="s">
        <v>159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158</v>
      </c>
      <c r="AU98" s="18" t="s">
        <v>82</v>
      </c>
    </row>
    <row r="99" s="13" customFormat="1">
      <c r="A99" s="13"/>
      <c r="B99" s="231"/>
      <c r="C99" s="232"/>
      <c r="D99" s="233" t="s">
        <v>160</v>
      </c>
      <c r="E99" s="234" t="s">
        <v>19</v>
      </c>
      <c r="F99" s="235" t="s">
        <v>275</v>
      </c>
      <c r="G99" s="232"/>
      <c r="H99" s="234" t="s">
        <v>19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160</v>
      </c>
      <c r="AU99" s="241" t="s">
        <v>82</v>
      </c>
      <c r="AV99" s="13" t="s">
        <v>80</v>
      </c>
      <c r="AW99" s="13" t="s">
        <v>35</v>
      </c>
      <c r="AX99" s="13" t="s">
        <v>73</v>
      </c>
      <c r="AY99" s="241" t="s">
        <v>149</v>
      </c>
    </row>
    <row r="100" s="13" customFormat="1">
      <c r="A100" s="13"/>
      <c r="B100" s="231"/>
      <c r="C100" s="232"/>
      <c r="D100" s="233" t="s">
        <v>160</v>
      </c>
      <c r="E100" s="234" t="s">
        <v>19</v>
      </c>
      <c r="F100" s="235" t="s">
        <v>594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160</v>
      </c>
      <c r="AU100" s="241" t="s">
        <v>82</v>
      </c>
      <c r="AV100" s="13" t="s">
        <v>80</v>
      </c>
      <c r="AW100" s="13" t="s">
        <v>35</v>
      </c>
      <c r="AX100" s="13" t="s">
        <v>73</v>
      </c>
      <c r="AY100" s="241" t="s">
        <v>149</v>
      </c>
    </row>
    <row r="101" s="14" customFormat="1">
      <c r="A101" s="14"/>
      <c r="B101" s="242"/>
      <c r="C101" s="243"/>
      <c r="D101" s="233" t="s">
        <v>160</v>
      </c>
      <c r="E101" s="244" t="s">
        <v>19</v>
      </c>
      <c r="F101" s="245" t="s">
        <v>595</v>
      </c>
      <c r="G101" s="243"/>
      <c r="H101" s="246">
        <v>27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160</v>
      </c>
      <c r="AU101" s="252" t="s">
        <v>82</v>
      </c>
      <c r="AV101" s="14" t="s">
        <v>82</v>
      </c>
      <c r="AW101" s="14" t="s">
        <v>35</v>
      </c>
      <c r="AX101" s="14" t="s">
        <v>73</v>
      </c>
      <c r="AY101" s="252" t="s">
        <v>149</v>
      </c>
    </row>
    <row r="102" s="15" customFormat="1">
      <c r="A102" s="15"/>
      <c r="B102" s="253"/>
      <c r="C102" s="254"/>
      <c r="D102" s="233" t="s">
        <v>160</v>
      </c>
      <c r="E102" s="255" t="s">
        <v>19</v>
      </c>
      <c r="F102" s="256" t="s">
        <v>164</v>
      </c>
      <c r="G102" s="254"/>
      <c r="H102" s="257">
        <v>27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3" t="s">
        <v>160</v>
      </c>
      <c r="AU102" s="263" t="s">
        <v>82</v>
      </c>
      <c r="AV102" s="15" t="s">
        <v>156</v>
      </c>
      <c r="AW102" s="15" t="s">
        <v>35</v>
      </c>
      <c r="AX102" s="15" t="s">
        <v>80</v>
      </c>
      <c r="AY102" s="263" t="s">
        <v>149</v>
      </c>
    </row>
    <row r="103" s="2" customFormat="1" ht="24.15" customHeight="1">
      <c r="A103" s="39"/>
      <c r="B103" s="40"/>
      <c r="C103" s="213" t="s">
        <v>82</v>
      </c>
      <c r="D103" s="213" t="s">
        <v>151</v>
      </c>
      <c r="E103" s="214" t="s">
        <v>165</v>
      </c>
      <c r="F103" s="215" t="s">
        <v>166</v>
      </c>
      <c r="G103" s="216" t="s">
        <v>154</v>
      </c>
      <c r="H103" s="217">
        <v>27</v>
      </c>
      <c r="I103" s="218"/>
      <c r="J103" s="219">
        <f>ROUND(I103*H103,2)</f>
        <v>0</v>
      </c>
      <c r="K103" s="215" t="s">
        <v>155</v>
      </c>
      <c r="L103" s="45"/>
      <c r="M103" s="220" t="s">
        <v>19</v>
      </c>
      <c r="N103" s="221" t="s">
        <v>44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156</v>
      </c>
      <c r="AT103" s="224" t="s">
        <v>151</v>
      </c>
      <c r="AU103" s="224" t="s">
        <v>82</v>
      </c>
      <c r="AY103" s="18" t="s">
        <v>149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80</v>
      </c>
      <c r="BK103" s="225">
        <f>ROUND(I103*H103,2)</f>
        <v>0</v>
      </c>
      <c r="BL103" s="18" t="s">
        <v>156</v>
      </c>
      <c r="BM103" s="224" t="s">
        <v>277</v>
      </c>
    </row>
    <row r="104" s="2" customFormat="1">
      <c r="A104" s="39"/>
      <c r="B104" s="40"/>
      <c r="C104" s="41"/>
      <c r="D104" s="226" t="s">
        <v>158</v>
      </c>
      <c r="E104" s="41"/>
      <c r="F104" s="227" t="s">
        <v>168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158</v>
      </c>
      <c r="AU104" s="18" t="s">
        <v>82</v>
      </c>
    </row>
    <row r="105" s="13" customFormat="1">
      <c r="A105" s="13"/>
      <c r="B105" s="231"/>
      <c r="C105" s="232"/>
      <c r="D105" s="233" t="s">
        <v>160</v>
      </c>
      <c r="E105" s="234" t="s">
        <v>19</v>
      </c>
      <c r="F105" s="235" t="s">
        <v>275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160</v>
      </c>
      <c r="AU105" s="241" t="s">
        <v>82</v>
      </c>
      <c r="AV105" s="13" t="s">
        <v>80</v>
      </c>
      <c r="AW105" s="13" t="s">
        <v>35</v>
      </c>
      <c r="AX105" s="13" t="s">
        <v>73</v>
      </c>
      <c r="AY105" s="241" t="s">
        <v>149</v>
      </c>
    </row>
    <row r="106" s="13" customFormat="1">
      <c r="A106" s="13"/>
      <c r="B106" s="231"/>
      <c r="C106" s="232"/>
      <c r="D106" s="233" t="s">
        <v>160</v>
      </c>
      <c r="E106" s="234" t="s">
        <v>19</v>
      </c>
      <c r="F106" s="235" t="s">
        <v>594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160</v>
      </c>
      <c r="AU106" s="241" t="s">
        <v>82</v>
      </c>
      <c r="AV106" s="13" t="s">
        <v>80</v>
      </c>
      <c r="AW106" s="13" t="s">
        <v>35</v>
      </c>
      <c r="AX106" s="13" t="s">
        <v>73</v>
      </c>
      <c r="AY106" s="241" t="s">
        <v>149</v>
      </c>
    </row>
    <row r="107" s="14" customFormat="1">
      <c r="A107" s="14"/>
      <c r="B107" s="242"/>
      <c r="C107" s="243"/>
      <c r="D107" s="233" t="s">
        <v>160</v>
      </c>
      <c r="E107" s="244" t="s">
        <v>19</v>
      </c>
      <c r="F107" s="245" t="s">
        <v>595</v>
      </c>
      <c r="G107" s="243"/>
      <c r="H107" s="246">
        <v>27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160</v>
      </c>
      <c r="AU107" s="252" t="s">
        <v>82</v>
      </c>
      <c r="AV107" s="14" t="s">
        <v>82</v>
      </c>
      <c r="AW107" s="14" t="s">
        <v>35</v>
      </c>
      <c r="AX107" s="14" t="s">
        <v>73</v>
      </c>
      <c r="AY107" s="252" t="s">
        <v>149</v>
      </c>
    </row>
    <row r="108" s="15" customFormat="1">
      <c r="A108" s="15"/>
      <c r="B108" s="253"/>
      <c r="C108" s="254"/>
      <c r="D108" s="233" t="s">
        <v>160</v>
      </c>
      <c r="E108" s="255" t="s">
        <v>19</v>
      </c>
      <c r="F108" s="256" t="s">
        <v>164</v>
      </c>
      <c r="G108" s="254"/>
      <c r="H108" s="257">
        <v>27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3" t="s">
        <v>160</v>
      </c>
      <c r="AU108" s="263" t="s">
        <v>82</v>
      </c>
      <c r="AV108" s="15" t="s">
        <v>156</v>
      </c>
      <c r="AW108" s="15" t="s">
        <v>35</v>
      </c>
      <c r="AX108" s="15" t="s">
        <v>80</v>
      </c>
      <c r="AY108" s="263" t="s">
        <v>149</v>
      </c>
    </row>
    <row r="109" s="12" customFormat="1" ht="22.8" customHeight="1">
      <c r="A109" s="12"/>
      <c r="B109" s="197"/>
      <c r="C109" s="198"/>
      <c r="D109" s="199" t="s">
        <v>72</v>
      </c>
      <c r="E109" s="211" t="s">
        <v>171</v>
      </c>
      <c r="F109" s="211" t="s">
        <v>278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SUM(P110:P159)</f>
        <v>0</v>
      </c>
      <c r="Q109" s="205"/>
      <c r="R109" s="206">
        <f>SUM(R110:R159)</f>
        <v>1.8273468000000002</v>
      </c>
      <c r="S109" s="205"/>
      <c r="T109" s="207">
        <f>SUM(T110:T159)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80</v>
      </c>
      <c r="AT109" s="209" t="s">
        <v>72</v>
      </c>
      <c r="AU109" s="209" t="s">
        <v>80</v>
      </c>
      <c r="AY109" s="208" t="s">
        <v>149</v>
      </c>
      <c r="BK109" s="210">
        <f>SUM(BK110:BK159)</f>
        <v>0</v>
      </c>
    </row>
    <row r="110" s="2" customFormat="1" ht="24.15" customHeight="1">
      <c r="A110" s="39"/>
      <c r="B110" s="40"/>
      <c r="C110" s="213" t="s">
        <v>171</v>
      </c>
      <c r="D110" s="213" t="s">
        <v>151</v>
      </c>
      <c r="E110" s="214" t="s">
        <v>279</v>
      </c>
      <c r="F110" s="215" t="s">
        <v>280</v>
      </c>
      <c r="G110" s="216" t="s">
        <v>181</v>
      </c>
      <c r="H110" s="217">
        <v>14</v>
      </c>
      <c r="I110" s="218"/>
      <c r="J110" s="219">
        <f>ROUND(I110*H110,2)</f>
        <v>0</v>
      </c>
      <c r="K110" s="215" t="s">
        <v>155</v>
      </c>
      <c r="L110" s="45"/>
      <c r="M110" s="220" t="s">
        <v>19</v>
      </c>
      <c r="N110" s="221" t="s">
        <v>44</v>
      </c>
      <c r="O110" s="85"/>
      <c r="P110" s="222">
        <f>O110*H110</f>
        <v>0</v>
      </c>
      <c r="Q110" s="222">
        <v>0.0046800000000000001</v>
      </c>
      <c r="R110" s="222">
        <f>Q110*H110</f>
        <v>0.065519999999999995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156</v>
      </c>
      <c r="AT110" s="224" t="s">
        <v>151</v>
      </c>
      <c r="AU110" s="224" t="s">
        <v>82</v>
      </c>
      <c r="AY110" s="18" t="s">
        <v>149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80</v>
      </c>
      <c r="BK110" s="225">
        <f>ROUND(I110*H110,2)</f>
        <v>0</v>
      </c>
      <c r="BL110" s="18" t="s">
        <v>156</v>
      </c>
      <c r="BM110" s="224" t="s">
        <v>627</v>
      </c>
    </row>
    <row r="111" s="2" customFormat="1">
      <c r="A111" s="39"/>
      <c r="B111" s="40"/>
      <c r="C111" s="41"/>
      <c r="D111" s="226" t="s">
        <v>158</v>
      </c>
      <c r="E111" s="41"/>
      <c r="F111" s="227" t="s">
        <v>282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158</v>
      </c>
      <c r="AU111" s="18" t="s">
        <v>82</v>
      </c>
    </row>
    <row r="112" s="13" customFormat="1">
      <c r="A112" s="13"/>
      <c r="B112" s="231"/>
      <c r="C112" s="232"/>
      <c r="D112" s="233" t="s">
        <v>160</v>
      </c>
      <c r="E112" s="234" t="s">
        <v>19</v>
      </c>
      <c r="F112" s="235" t="s">
        <v>283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160</v>
      </c>
      <c r="AU112" s="241" t="s">
        <v>82</v>
      </c>
      <c r="AV112" s="13" t="s">
        <v>80</v>
      </c>
      <c r="AW112" s="13" t="s">
        <v>35</v>
      </c>
      <c r="AX112" s="13" t="s">
        <v>73</v>
      </c>
      <c r="AY112" s="241" t="s">
        <v>149</v>
      </c>
    </row>
    <row r="113" s="13" customFormat="1">
      <c r="A113" s="13"/>
      <c r="B113" s="231"/>
      <c r="C113" s="232"/>
      <c r="D113" s="233" t="s">
        <v>160</v>
      </c>
      <c r="E113" s="234" t="s">
        <v>19</v>
      </c>
      <c r="F113" s="235" t="s">
        <v>594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160</v>
      </c>
      <c r="AU113" s="241" t="s">
        <v>82</v>
      </c>
      <c r="AV113" s="13" t="s">
        <v>80</v>
      </c>
      <c r="AW113" s="13" t="s">
        <v>35</v>
      </c>
      <c r="AX113" s="13" t="s">
        <v>73</v>
      </c>
      <c r="AY113" s="241" t="s">
        <v>149</v>
      </c>
    </row>
    <row r="114" s="14" customFormat="1">
      <c r="A114" s="14"/>
      <c r="B114" s="242"/>
      <c r="C114" s="243"/>
      <c r="D114" s="233" t="s">
        <v>160</v>
      </c>
      <c r="E114" s="244" t="s">
        <v>19</v>
      </c>
      <c r="F114" s="245" t="s">
        <v>250</v>
      </c>
      <c r="G114" s="243"/>
      <c r="H114" s="246">
        <v>14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160</v>
      </c>
      <c r="AU114" s="252" t="s">
        <v>82</v>
      </c>
      <c r="AV114" s="14" t="s">
        <v>82</v>
      </c>
      <c r="AW114" s="14" t="s">
        <v>35</v>
      </c>
      <c r="AX114" s="14" t="s">
        <v>73</v>
      </c>
      <c r="AY114" s="252" t="s">
        <v>149</v>
      </c>
    </row>
    <row r="115" s="15" customFormat="1">
      <c r="A115" s="15"/>
      <c r="B115" s="253"/>
      <c r="C115" s="254"/>
      <c r="D115" s="233" t="s">
        <v>160</v>
      </c>
      <c r="E115" s="255" t="s">
        <v>19</v>
      </c>
      <c r="F115" s="256" t="s">
        <v>164</v>
      </c>
      <c r="G115" s="254"/>
      <c r="H115" s="257">
        <v>14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3" t="s">
        <v>160</v>
      </c>
      <c r="AU115" s="263" t="s">
        <v>82</v>
      </c>
      <c r="AV115" s="15" t="s">
        <v>156</v>
      </c>
      <c r="AW115" s="15" t="s">
        <v>35</v>
      </c>
      <c r="AX115" s="15" t="s">
        <v>80</v>
      </c>
      <c r="AY115" s="263" t="s">
        <v>149</v>
      </c>
    </row>
    <row r="116" s="2" customFormat="1" ht="24.15" customHeight="1">
      <c r="A116" s="39"/>
      <c r="B116" s="40"/>
      <c r="C116" s="270" t="s">
        <v>156</v>
      </c>
      <c r="D116" s="270" t="s">
        <v>285</v>
      </c>
      <c r="E116" s="271" t="s">
        <v>286</v>
      </c>
      <c r="F116" s="272" t="s">
        <v>287</v>
      </c>
      <c r="G116" s="273" t="s">
        <v>181</v>
      </c>
      <c r="H116" s="274">
        <v>14</v>
      </c>
      <c r="I116" s="275"/>
      <c r="J116" s="276">
        <f>ROUND(I116*H116,2)</f>
        <v>0</v>
      </c>
      <c r="K116" s="272" t="s">
        <v>19</v>
      </c>
      <c r="L116" s="277"/>
      <c r="M116" s="278" t="s">
        <v>19</v>
      </c>
      <c r="N116" s="279" t="s">
        <v>44</v>
      </c>
      <c r="O116" s="85"/>
      <c r="P116" s="222">
        <f>O116*H116</f>
        <v>0</v>
      </c>
      <c r="Q116" s="222">
        <v>0.0073000000000000001</v>
      </c>
      <c r="R116" s="222">
        <f>Q116*H116</f>
        <v>0.1022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211</v>
      </c>
      <c r="AT116" s="224" t="s">
        <v>285</v>
      </c>
      <c r="AU116" s="224" t="s">
        <v>82</v>
      </c>
      <c r="AY116" s="18" t="s">
        <v>149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80</v>
      </c>
      <c r="BK116" s="225">
        <f>ROUND(I116*H116,2)</f>
        <v>0</v>
      </c>
      <c r="BL116" s="18" t="s">
        <v>156</v>
      </c>
      <c r="BM116" s="224" t="s">
        <v>628</v>
      </c>
    </row>
    <row r="117" s="13" customFormat="1">
      <c r="A117" s="13"/>
      <c r="B117" s="231"/>
      <c r="C117" s="232"/>
      <c r="D117" s="233" t="s">
        <v>160</v>
      </c>
      <c r="E117" s="234" t="s">
        <v>19</v>
      </c>
      <c r="F117" s="235" t="s">
        <v>283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160</v>
      </c>
      <c r="AU117" s="241" t="s">
        <v>82</v>
      </c>
      <c r="AV117" s="13" t="s">
        <v>80</v>
      </c>
      <c r="AW117" s="13" t="s">
        <v>35</v>
      </c>
      <c r="AX117" s="13" t="s">
        <v>73</v>
      </c>
      <c r="AY117" s="241" t="s">
        <v>149</v>
      </c>
    </row>
    <row r="118" s="13" customFormat="1">
      <c r="A118" s="13"/>
      <c r="B118" s="231"/>
      <c r="C118" s="232"/>
      <c r="D118" s="233" t="s">
        <v>160</v>
      </c>
      <c r="E118" s="234" t="s">
        <v>19</v>
      </c>
      <c r="F118" s="235" t="s">
        <v>594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160</v>
      </c>
      <c r="AU118" s="241" t="s">
        <v>82</v>
      </c>
      <c r="AV118" s="13" t="s">
        <v>80</v>
      </c>
      <c r="AW118" s="13" t="s">
        <v>35</v>
      </c>
      <c r="AX118" s="13" t="s">
        <v>73</v>
      </c>
      <c r="AY118" s="241" t="s">
        <v>149</v>
      </c>
    </row>
    <row r="119" s="14" customFormat="1">
      <c r="A119" s="14"/>
      <c r="B119" s="242"/>
      <c r="C119" s="243"/>
      <c r="D119" s="233" t="s">
        <v>160</v>
      </c>
      <c r="E119" s="244" t="s">
        <v>19</v>
      </c>
      <c r="F119" s="245" t="s">
        <v>250</v>
      </c>
      <c r="G119" s="243"/>
      <c r="H119" s="246">
        <v>14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160</v>
      </c>
      <c r="AU119" s="252" t="s">
        <v>82</v>
      </c>
      <c r="AV119" s="14" t="s">
        <v>82</v>
      </c>
      <c r="AW119" s="14" t="s">
        <v>35</v>
      </c>
      <c r="AX119" s="14" t="s">
        <v>73</v>
      </c>
      <c r="AY119" s="252" t="s">
        <v>149</v>
      </c>
    </row>
    <row r="120" s="15" customFormat="1">
      <c r="A120" s="15"/>
      <c r="B120" s="253"/>
      <c r="C120" s="254"/>
      <c r="D120" s="233" t="s">
        <v>160</v>
      </c>
      <c r="E120" s="255" t="s">
        <v>19</v>
      </c>
      <c r="F120" s="256" t="s">
        <v>164</v>
      </c>
      <c r="G120" s="254"/>
      <c r="H120" s="257">
        <v>14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3" t="s">
        <v>160</v>
      </c>
      <c r="AU120" s="263" t="s">
        <v>82</v>
      </c>
      <c r="AV120" s="15" t="s">
        <v>156</v>
      </c>
      <c r="AW120" s="15" t="s">
        <v>35</v>
      </c>
      <c r="AX120" s="15" t="s">
        <v>80</v>
      </c>
      <c r="AY120" s="263" t="s">
        <v>149</v>
      </c>
    </row>
    <row r="121" s="2" customFormat="1" ht="21.75" customHeight="1">
      <c r="A121" s="39"/>
      <c r="B121" s="40"/>
      <c r="C121" s="213" t="s">
        <v>186</v>
      </c>
      <c r="D121" s="213" t="s">
        <v>151</v>
      </c>
      <c r="E121" s="214" t="s">
        <v>629</v>
      </c>
      <c r="F121" s="215" t="s">
        <v>630</v>
      </c>
      <c r="G121" s="216" t="s">
        <v>181</v>
      </c>
      <c r="H121" s="217">
        <v>1</v>
      </c>
      <c r="I121" s="218"/>
      <c r="J121" s="219">
        <f>ROUND(I121*H121,2)</f>
        <v>0</v>
      </c>
      <c r="K121" s="215" t="s">
        <v>155</v>
      </c>
      <c r="L121" s="45"/>
      <c r="M121" s="220" t="s">
        <v>19</v>
      </c>
      <c r="N121" s="221" t="s">
        <v>44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151</v>
      </c>
      <c r="AU121" s="224" t="s">
        <v>82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156</v>
      </c>
      <c r="BM121" s="224" t="s">
        <v>631</v>
      </c>
    </row>
    <row r="122" s="2" customFormat="1">
      <c r="A122" s="39"/>
      <c r="B122" s="40"/>
      <c r="C122" s="41"/>
      <c r="D122" s="226" t="s">
        <v>158</v>
      </c>
      <c r="E122" s="41"/>
      <c r="F122" s="227" t="s">
        <v>632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82</v>
      </c>
    </row>
    <row r="123" s="13" customFormat="1">
      <c r="A123" s="13"/>
      <c r="B123" s="231"/>
      <c r="C123" s="232"/>
      <c r="D123" s="233" t="s">
        <v>160</v>
      </c>
      <c r="E123" s="234" t="s">
        <v>19</v>
      </c>
      <c r="F123" s="235" t="s">
        <v>633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160</v>
      </c>
      <c r="AU123" s="241" t="s">
        <v>82</v>
      </c>
      <c r="AV123" s="13" t="s">
        <v>80</v>
      </c>
      <c r="AW123" s="13" t="s">
        <v>35</v>
      </c>
      <c r="AX123" s="13" t="s">
        <v>73</v>
      </c>
      <c r="AY123" s="241" t="s">
        <v>149</v>
      </c>
    </row>
    <row r="124" s="14" customFormat="1">
      <c r="A124" s="14"/>
      <c r="B124" s="242"/>
      <c r="C124" s="243"/>
      <c r="D124" s="233" t="s">
        <v>160</v>
      </c>
      <c r="E124" s="244" t="s">
        <v>19</v>
      </c>
      <c r="F124" s="245" t="s">
        <v>80</v>
      </c>
      <c r="G124" s="243"/>
      <c r="H124" s="246">
        <v>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160</v>
      </c>
      <c r="AU124" s="252" t="s">
        <v>82</v>
      </c>
      <c r="AV124" s="14" t="s">
        <v>82</v>
      </c>
      <c r="AW124" s="14" t="s">
        <v>35</v>
      </c>
      <c r="AX124" s="14" t="s">
        <v>73</v>
      </c>
      <c r="AY124" s="252" t="s">
        <v>149</v>
      </c>
    </row>
    <row r="125" s="15" customFormat="1">
      <c r="A125" s="15"/>
      <c r="B125" s="253"/>
      <c r="C125" s="254"/>
      <c r="D125" s="233" t="s">
        <v>160</v>
      </c>
      <c r="E125" s="255" t="s">
        <v>19</v>
      </c>
      <c r="F125" s="256" t="s">
        <v>164</v>
      </c>
      <c r="G125" s="254"/>
      <c r="H125" s="257">
        <v>1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160</v>
      </c>
      <c r="AU125" s="263" t="s">
        <v>82</v>
      </c>
      <c r="AV125" s="15" t="s">
        <v>156</v>
      </c>
      <c r="AW125" s="15" t="s">
        <v>35</v>
      </c>
      <c r="AX125" s="15" t="s">
        <v>80</v>
      </c>
      <c r="AY125" s="263" t="s">
        <v>149</v>
      </c>
    </row>
    <row r="126" s="2" customFormat="1" ht="37.8" customHeight="1">
      <c r="A126" s="39"/>
      <c r="B126" s="40"/>
      <c r="C126" s="270" t="s">
        <v>193</v>
      </c>
      <c r="D126" s="270" t="s">
        <v>285</v>
      </c>
      <c r="E126" s="271" t="s">
        <v>634</v>
      </c>
      <c r="F126" s="272" t="s">
        <v>635</v>
      </c>
      <c r="G126" s="273" t="s">
        <v>181</v>
      </c>
      <c r="H126" s="274">
        <v>1</v>
      </c>
      <c r="I126" s="275"/>
      <c r="J126" s="276">
        <f>ROUND(I126*H126,2)</f>
        <v>0</v>
      </c>
      <c r="K126" s="272" t="s">
        <v>288</v>
      </c>
      <c r="L126" s="277"/>
      <c r="M126" s="278" t="s">
        <v>19</v>
      </c>
      <c r="N126" s="279" t="s">
        <v>44</v>
      </c>
      <c r="O126" s="85"/>
      <c r="P126" s="222">
        <f>O126*H126</f>
        <v>0</v>
      </c>
      <c r="Q126" s="222">
        <v>0.056300000000000003</v>
      </c>
      <c r="R126" s="222">
        <f>Q126*H126</f>
        <v>0.056300000000000003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211</v>
      </c>
      <c r="AT126" s="224" t="s">
        <v>285</v>
      </c>
      <c r="AU126" s="224" t="s">
        <v>82</v>
      </c>
      <c r="AY126" s="18" t="s">
        <v>149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80</v>
      </c>
      <c r="BK126" s="225">
        <f>ROUND(I126*H126,2)</f>
        <v>0</v>
      </c>
      <c r="BL126" s="18" t="s">
        <v>156</v>
      </c>
      <c r="BM126" s="224" t="s">
        <v>636</v>
      </c>
    </row>
    <row r="127" s="13" customFormat="1">
      <c r="A127" s="13"/>
      <c r="B127" s="231"/>
      <c r="C127" s="232"/>
      <c r="D127" s="233" t="s">
        <v>160</v>
      </c>
      <c r="E127" s="234" t="s">
        <v>19</v>
      </c>
      <c r="F127" s="235" t="s">
        <v>633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160</v>
      </c>
      <c r="AU127" s="241" t="s">
        <v>82</v>
      </c>
      <c r="AV127" s="13" t="s">
        <v>80</v>
      </c>
      <c r="AW127" s="13" t="s">
        <v>35</v>
      </c>
      <c r="AX127" s="13" t="s">
        <v>73</v>
      </c>
      <c r="AY127" s="241" t="s">
        <v>149</v>
      </c>
    </row>
    <row r="128" s="14" customFormat="1">
      <c r="A128" s="14"/>
      <c r="B128" s="242"/>
      <c r="C128" s="243"/>
      <c r="D128" s="233" t="s">
        <v>160</v>
      </c>
      <c r="E128" s="244" t="s">
        <v>19</v>
      </c>
      <c r="F128" s="245" t="s">
        <v>80</v>
      </c>
      <c r="G128" s="243"/>
      <c r="H128" s="246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160</v>
      </c>
      <c r="AU128" s="252" t="s">
        <v>82</v>
      </c>
      <c r="AV128" s="14" t="s">
        <v>82</v>
      </c>
      <c r="AW128" s="14" t="s">
        <v>35</v>
      </c>
      <c r="AX128" s="14" t="s">
        <v>73</v>
      </c>
      <c r="AY128" s="252" t="s">
        <v>149</v>
      </c>
    </row>
    <row r="129" s="15" customFormat="1">
      <c r="A129" s="15"/>
      <c r="B129" s="253"/>
      <c r="C129" s="254"/>
      <c r="D129" s="233" t="s">
        <v>160</v>
      </c>
      <c r="E129" s="255" t="s">
        <v>19</v>
      </c>
      <c r="F129" s="256" t="s">
        <v>164</v>
      </c>
      <c r="G129" s="254"/>
      <c r="H129" s="257">
        <v>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160</v>
      </c>
      <c r="AU129" s="263" t="s">
        <v>82</v>
      </c>
      <c r="AV129" s="15" t="s">
        <v>156</v>
      </c>
      <c r="AW129" s="15" t="s">
        <v>35</v>
      </c>
      <c r="AX129" s="15" t="s">
        <v>80</v>
      </c>
      <c r="AY129" s="263" t="s">
        <v>149</v>
      </c>
    </row>
    <row r="130" s="2" customFormat="1" ht="21.75" customHeight="1">
      <c r="A130" s="39"/>
      <c r="B130" s="40"/>
      <c r="C130" s="213" t="s">
        <v>200</v>
      </c>
      <c r="D130" s="213" t="s">
        <v>151</v>
      </c>
      <c r="E130" s="214" t="s">
        <v>637</v>
      </c>
      <c r="F130" s="215" t="s">
        <v>638</v>
      </c>
      <c r="G130" s="216" t="s">
        <v>181</v>
      </c>
      <c r="H130" s="217">
        <v>1</v>
      </c>
      <c r="I130" s="218"/>
      <c r="J130" s="219">
        <f>ROUND(I130*H130,2)</f>
        <v>0</v>
      </c>
      <c r="K130" s="215" t="s">
        <v>155</v>
      </c>
      <c r="L130" s="45"/>
      <c r="M130" s="220" t="s">
        <v>19</v>
      </c>
      <c r="N130" s="221" t="s">
        <v>44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156</v>
      </c>
      <c r="AT130" s="224" t="s">
        <v>151</v>
      </c>
      <c r="AU130" s="224" t="s">
        <v>82</v>
      </c>
      <c r="AY130" s="18" t="s">
        <v>149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80</v>
      </c>
      <c r="BK130" s="225">
        <f>ROUND(I130*H130,2)</f>
        <v>0</v>
      </c>
      <c r="BL130" s="18" t="s">
        <v>156</v>
      </c>
      <c r="BM130" s="224" t="s">
        <v>639</v>
      </c>
    </row>
    <row r="131" s="2" customFormat="1">
      <c r="A131" s="39"/>
      <c r="B131" s="40"/>
      <c r="C131" s="41"/>
      <c r="D131" s="226" t="s">
        <v>158</v>
      </c>
      <c r="E131" s="41"/>
      <c r="F131" s="227" t="s">
        <v>640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158</v>
      </c>
      <c r="AU131" s="18" t="s">
        <v>82</v>
      </c>
    </row>
    <row r="132" s="13" customFormat="1">
      <c r="A132" s="13"/>
      <c r="B132" s="231"/>
      <c r="C132" s="232"/>
      <c r="D132" s="233" t="s">
        <v>160</v>
      </c>
      <c r="E132" s="234" t="s">
        <v>19</v>
      </c>
      <c r="F132" s="235" t="s">
        <v>633</v>
      </c>
      <c r="G132" s="232"/>
      <c r="H132" s="234" t="s">
        <v>19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160</v>
      </c>
      <c r="AU132" s="241" t="s">
        <v>82</v>
      </c>
      <c r="AV132" s="13" t="s">
        <v>80</v>
      </c>
      <c r="AW132" s="13" t="s">
        <v>35</v>
      </c>
      <c r="AX132" s="13" t="s">
        <v>73</v>
      </c>
      <c r="AY132" s="241" t="s">
        <v>149</v>
      </c>
    </row>
    <row r="133" s="14" customFormat="1">
      <c r="A133" s="14"/>
      <c r="B133" s="242"/>
      <c r="C133" s="243"/>
      <c r="D133" s="233" t="s">
        <v>160</v>
      </c>
      <c r="E133" s="244" t="s">
        <v>19</v>
      </c>
      <c r="F133" s="245" t="s">
        <v>80</v>
      </c>
      <c r="G133" s="243"/>
      <c r="H133" s="246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160</v>
      </c>
      <c r="AU133" s="252" t="s">
        <v>82</v>
      </c>
      <c r="AV133" s="14" t="s">
        <v>82</v>
      </c>
      <c r="AW133" s="14" t="s">
        <v>35</v>
      </c>
      <c r="AX133" s="14" t="s">
        <v>73</v>
      </c>
      <c r="AY133" s="252" t="s">
        <v>149</v>
      </c>
    </row>
    <row r="134" s="15" customFormat="1">
      <c r="A134" s="15"/>
      <c r="B134" s="253"/>
      <c r="C134" s="254"/>
      <c r="D134" s="233" t="s">
        <v>160</v>
      </c>
      <c r="E134" s="255" t="s">
        <v>19</v>
      </c>
      <c r="F134" s="256" t="s">
        <v>164</v>
      </c>
      <c r="G134" s="254"/>
      <c r="H134" s="257">
        <v>1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3" t="s">
        <v>160</v>
      </c>
      <c r="AU134" s="263" t="s">
        <v>82</v>
      </c>
      <c r="AV134" s="15" t="s">
        <v>156</v>
      </c>
      <c r="AW134" s="15" t="s">
        <v>35</v>
      </c>
      <c r="AX134" s="15" t="s">
        <v>80</v>
      </c>
      <c r="AY134" s="263" t="s">
        <v>149</v>
      </c>
    </row>
    <row r="135" s="2" customFormat="1" ht="37.8" customHeight="1">
      <c r="A135" s="39"/>
      <c r="B135" s="40"/>
      <c r="C135" s="270" t="s">
        <v>211</v>
      </c>
      <c r="D135" s="270" t="s">
        <v>285</v>
      </c>
      <c r="E135" s="271" t="s">
        <v>641</v>
      </c>
      <c r="F135" s="272" t="s">
        <v>642</v>
      </c>
      <c r="G135" s="273" t="s">
        <v>181</v>
      </c>
      <c r="H135" s="274">
        <v>1</v>
      </c>
      <c r="I135" s="275"/>
      <c r="J135" s="276">
        <f>ROUND(I135*H135,2)</f>
        <v>0</v>
      </c>
      <c r="K135" s="272" t="s">
        <v>288</v>
      </c>
      <c r="L135" s="277"/>
      <c r="M135" s="278" t="s">
        <v>19</v>
      </c>
      <c r="N135" s="279" t="s">
        <v>44</v>
      </c>
      <c r="O135" s="85"/>
      <c r="P135" s="222">
        <f>O135*H135</f>
        <v>0</v>
      </c>
      <c r="Q135" s="222">
        <v>0.056300000000000003</v>
      </c>
      <c r="R135" s="222">
        <f>Q135*H135</f>
        <v>0.056300000000000003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211</v>
      </c>
      <c r="AT135" s="224" t="s">
        <v>285</v>
      </c>
      <c r="AU135" s="224" t="s">
        <v>82</v>
      </c>
      <c r="AY135" s="18" t="s">
        <v>149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80</v>
      </c>
      <c r="BK135" s="225">
        <f>ROUND(I135*H135,2)</f>
        <v>0</v>
      </c>
      <c r="BL135" s="18" t="s">
        <v>156</v>
      </c>
      <c r="BM135" s="224" t="s">
        <v>643</v>
      </c>
    </row>
    <row r="136" s="13" customFormat="1">
      <c r="A136" s="13"/>
      <c r="B136" s="231"/>
      <c r="C136" s="232"/>
      <c r="D136" s="233" t="s">
        <v>160</v>
      </c>
      <c r="E136" s="234" t="s">
        <v>19</v>
      </c>
      <c r="F136" s="235" t="s">
        <v>633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160</v>
      </c>
      <c r="AU136" s="241" t="s">
        <v>82</v>
      </c>
      <c r="AV136" s="13" t="s">
        <v>80</v>
      </c>
      <c r="AW136" s="13" t="s">
        <v>35</v>
      </c>
      <c r="AX136" s="13" t="s">
        <v>73</v>
      </c>
      <c r="AY136" s="241" t="s">
        <v>149</v>
      </c>
    </row>
    <row r="137" s="14" customFormat="1">
      <c r="A137" s="14"/>
      <c r="B137" s="242"/>
      <c r="C137" s="243"/>
      <c r="D137" s="233" t="s">
        <v>160</v>
      </c>
      <c r="E137" s="244" t="s">
        <v>19</v>
      </c>
      <c r="F137" s="245" t="s">
        <v>80</v>
      </c>
      <c r="G137" s="243"/>
      <c r="H137" s="246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160</v>
      </c>
      <c r="AU137" s="252" t="s">
        <v>82</v>
      </c>
      <c r="AV137" s="14" t="s">
        <v>82</v>
      </c>
      <c r="AW137" s="14" t="s">
        <v>35</v>
      </c>
      <c r="AX137" s="14" t="s">
        <v>73</v>
      </c>
      <c r="AY137" s="252" t="s">
        <v>149</v>
      </c>
    </row>
    <row r="138" s="15" customFormat="1">
      <c r="A138" s="15"/>
      <c r="B138" s="253"/>
      <c r="C138" s="254"/>
      <c r="D138" s="233" t="s">
        <v>160</v>
      </c>
      <c r="E138" s="255" t="s">
        <v>19</v>
      </c>
      <c r="F138" s="256" t="s">
        <v>164</v>
      </c>
      <c r="G138" s="254"/>
      <c r="H138" s="257">
        <v>1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160</v>
      </c>
      <c r="AU138" s="263" t="s">
        <v>82</v>
      </c>
      <c r="AV138" s="15" t="s">
        <v>156</v>
      </c>
      <c r="AW138" s="15" t="s">
        <v>35</v>
      </c>
      <c r="AX138" s="15" t="s">
        <v>80</v>
      </c>
      <c r="AY138" s="263" t="s">
        <v>149</v>
      </c>
    </row>
    <row r="139" s="2" customFormat="1" ht="24.15" customHeight="1">
      <c r="A139" s="39"/>
      <c r="B139" s="40"/>
      <c r="C139" s="213" t="s">
        <v>169</v>
      </c>
      <c r="D139" s="213" t="s">
        <v>151</v>
      </c>
      <c r="E139" s="214" t="s">
        <v>297</v>
      </c>
      <c r="F139" s="215" t="s">
        <v>298</v>
      </c>
      <c r="G139" s="216" t="s">
        <v>154</v>
      </c>
      <c r="H139" s="217">
        <v>20.02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44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82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156</v>
      </c>
      <c r="BM139" s="224" t="s">
        <v>644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300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82</v>
      </c>
    </row>
    <row r="141" s="13" customFormat="1">
      <c r="A141" s="13"/>
      <c r="B141" s="231"/>
      <c r="C141" s="232"/>
      <c r="D141" s="233" t="s">
        <v>160</v>
      </c>
      <c r="E141" s="234" t="s">
        <v>19</v>
      </c>
      <c r="F141" s="235" t="s">
        <v>301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160</v>
      </c>
      <c r="AU141" s="241" t="s">
        <v>82</v>
      </c>
      <c r="AV141" s="13" t="s">
        <v>80</v>
      </c>
      <c r="AW141" s="13" t="s">
        <v>35</v>
      </c>
      <c r="AX141" s="13" t="s">
        <v>73</v>
      </c>
      <c r="AY141" s="241" t="s">
        <v>149</v>
      </c>
    </row>
    <row r="142" s="13" customFormat="1">
      <c r="A142" s="13"/>
      <c r="B142" s="231"/>
      <c r="C142" s="232"/>
      <c r="D142" s="233" t="s">
        <v>160</v>
      </c>
      <c r="E142" s="234" t="s">
        <v>19</v>
      </c>
      <c r="F142" s="235" t="s">
        <v>594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160</v>
      </c>
      <c r="AU142" s="241" t="s">
        <v>82</v>
      </c>
      <c r="AV142" s="13" t="s">
        <v>80</v>
      </c>
      <c r="AW142" s="13" t="s">
        <v>35</v>
      </c>
      <c r="AX142" s="13" t="s">
        <v>73</v>
      </c>
      <c r="AY142" s="241" t="s">
        <v>149</v>
      </c>
    </row>
    <row r="143" s="14" customFormat="1">
      <c r="A143" s="14"/>
      <c r="B143" s="242"/>
      <c r="C143" s="243"/>
      <c r="D143" s="233" t="s">
        <v>160</v>
      </c>
      <c r="E143" s="244" t="s">
        <v>19</v>
      </c>
      <c r="F143" s="245" t="s">
        <v>645</v>
      </c>
      <c r="G143" s="243"/>
      <c r="H143" s="246">
        <v>0.5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160</v>
      </c>
      <c r="AU143" s="252" t="s">
        <v>82</v>
      </c>
      <c r="AV143" s="14" t="s">
        <v>82</v>
      </c>
      <c r="AW143" s="14" t="s">
        <v>35</v>
      </c>
      <c r="AX143" s="14" t="s">
        <v>73</v>
      </c>
      <c r="AY143" s="252" t="s">
        <v>149</v>
      </c>
    </row>
    <row r="144" s="14" customFormat="1">
      <c r="A144" s="14"/>
      <c r="B144" s="242"/>
      <c r="C144" s="243"/>
      <c r="D144" s="233" t="s">
        <v>160</v>
      </c>
      <c r="E144" s="244" t="s">
        <v>19</v>
      </c>
      <c r="F144" s="245" t="s">
        <v>646</v>
      </c>
      <c r="G144" s="243"/>
      <c r="H144" s="246">
        <v>5.4199999999999999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160</v>
      </c>
      <c r="AU144" s="252" t="s">
        <v>82</v>
      </c>
      <c r="AV144" s="14" t="s">
        <v>82</v>
      </c>
      <c r="AW144" s="14" t="s">
        <v>35</v>
      </c>
      <c r="AX144" s="14" t="s">
        <v>73</v>
      </c>
      <c r="AY144" s="252" t="s">
        <v>149</v>
      </c>
    </row>
    <row r="145" s="14" customFormat="1">
      <c r="A145" s="14"/>
      <c r="B145" s="242"/>
      <c r="C145" s="243"/>
      <c r="D145" s="233" t="s">
        <v>160</v>
      </c>
      <c r="E145" s="244" t="s">
        <v>19</v>
      </c>
      <c r="F145" s="245" t="s">
        <v>647</v>
      </c>
      <c r="G145" s="243"/>
      <c r="H145" s="246">
        <v>14.1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160</v>
      </c>
      <c r="AU145" s="252" t="s">
        <v>82</v>
      </c>
      <c r="AV145" s="14" t="s">
        <v>82</v>
      </c>
      <c r="AW145" s="14" t="s">
        <v>35</v>
      </c>
      <c r="AX145" s="14" t="s">
        <v>73</v>
      </c>
      <c r="AY145" s="252" t="s">
        <v>149</v>
      </c>
    </row>
    <row r="146" s="15" customFormat="1">
      <c r="A146" s="15"/>
      <c r="B146" s="253"/>
      <c r="C146" s="254"/>
      <c r="D146" s="233" t="s">
        <v>160</v>
      </c>
      <c r="E146" s="255" t="s">
        <v>19</v>
      </c>
      <c r="F146" s="256" t="s">
        <v>164</v>
      </c>
      <c r="G146" s="254"/>
      <c r="H146" s="257">
        <v>20.02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160</v>
      </c>
      <c r="AU146" s="263" t="s">
        <v>82</v>
      </c>
      <c r="AV146" s="15" t="s">
        <v>156</v>
      </c>
      <c r="AW146" s="15" t="s">
        <v>35</v>
      </c>
      <c r="AX146" s="15" t="s">
        <v>80</v>
      </c>
      <c r="AY146" s="263" t="s">
        <v>149</v>
      </c>
    </row>
    <row r="147" s="2" customFormat="1" ht="24.15" customHeight="1">
      <c r="A147" s="39"/>
      <c r="B147" s="40"/>
      <c r="C147" s="270" t="s">
        <v>223</v>
      </c>
      <c r="D147" s="270" t="s">
        <v>285</v>
      </c>
      <c r="E147" s="271" t="s">
        <v>303</v>
      </c>
      <c r="F147" s="272" t="s">
        <v>304</v>
      </c>
      <c r="G147" s="273" t="s">
        <v>181</v>
      </c>
      <c r="H147" s="274">
        <v>11</v>
      </c>
      <c r="I147" s="275"/>
      <c r="J147" s="276">
        <f>ROUND(I147*H147,2)</f>
        <v>0</v>
      </c>
      <c r="K147" s="272" t="s">
        <v>288</v>
      </c>
      <c r="L147" s="277"/>
      <c r="M147" s="278" t="s">
        <v>19</v>
      </c>
      <c r="N147" s="279" t="s">
        <v>44</v>
      </c>
      <c r="O147" s="85"/>
      <c r="P147" s="222">
        <f>O147*H147</f>
        <v>0</v>
      </c>
      <c r="Q147" s="222">
        <v>0.056300000000000003</v>
      </c>
      <c r="R147" s="222">
        <f>Q147*H147</f>
        <v>0.61930000000000007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211</v>
      </c>
      <c r="AT147" s="224" t="s">
        <v>285</v>
      </c>
      <c r="AU147" s="224" t="s">
        <v>82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156</v>
      </c>
      <c r="BM147" s="224" t="s">
        <v>648</v>
      </c>
    </row>
    <row r="148" s="13" customFormat="1">
      <c r="A148" s="13"/>
      <c r="B148" s="231"/>
      <c r="C148" s="232"/>
      <c r="D148" s="233" t="s">
        <v>160</v>
      </c>
      <c r="E148" s="234" t="s">
        <v>19</v>
      </c>
      <c r="F148" s="235" t="s">
        <v>301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160</v>
      </c>
      <c r="AU148" s="241" t="s">
        <v>82</v>
      </c>
      <c r="AV148" s="13" t="s">
        <v>80</v>
      </c>
      <c r="AW148" s="13" t="s">
        <v>35</v>
      </c>
      <c r="AX148" s="13" t="s">
        <v>73</v>
      </c>
      <c r="AY148" s="241" t="s">
        <v>149</v>
      </c>
    </row>
    <row r="149" s="13" customFormat="1">
      <c r="A149" s="13"/>
      <c r="B149" s="231"/>
      <c r="C149" s="232"/>
      <c r="D149" s="233" t="s">
        <v>160</v>
      </c>
      <c r="E149" s="234" t="s">
        <v>19</v>
      </c>
      <c r="F149" s="235" t="s">
        <v>594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160</v>
      </c>
      <c r="AU149" s="241" t="s">
        <v>82</v>
      </c>
      <c r="AV149" s="13" t="s">
        <v>80</v>
      </c>
      <c r="AW149" s="13" t="s">
        <v>35</v>
      </c>
      <c r="AX149" s="13" t="s">
        <v>73</v>
      </c>
      <c r="AY149" s="241" t="s">
        <v>149</v>
      </c>
    </row>
    <row r="150" s="14" customFormat="1">
      <c r="A150" s="14"/>
      <c r="B150" s="242"/>
      <c r="C150" s="243"/>
      <c r="D150" s="233" t="s">
        <v>160</v>
      </c>
      <c r="E150" s="244" t="s">
        <v>19</v>
      </c>
      <c r="F150" s="245" t="s">
        <v>649</v>
      </c>
      <c r="G150" s="243"/>
      <c r="H150" s="246">
        <v>11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160</v>
      </c>
      <c r="AU150" s="252" t="s">
        <v>82</v>
      </c>
      <c r="AV150" s="14" t="s">
        <v>82</v>
      </c>
      <c r="AW150" s="14" t="s">
        <v>35</v>
      </c>
      <c r="AX150" s="14" t="s">
        <v>73</v>
      </c>
      <c r="AY150" s="252" t="s">
        <v>149</v>
      </c>
    </row>
    <row r="151" s="15" customFormat="1">
      <c r="A151" s="15"/>
      <c r="B151" s="253"/>
      <c r="C151" s="254"/>
      <c r="D151" s="233" t="s">
        <v>160</v>
      </c>
      <c r="E151" s="255" t="s">
        <v>19</v>
      </c>
      <c r="F151" s="256" t="s">
        <v>164</v>
      </c>
      <c r="G151" s="254"/>
      <c r="H151" s="257">
        <v>11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160</v>
      </c>
      <c r="AU151" s="263" t="s">
        <v>82</v>
      </c>
      <c r="AV151" s="15" t="s">
        <v>156</v>
      </c>
      <c r="AW151" s="15" t="s">
        <v>35</v>
      </c>
      <c r="AX151" s="15" t="s">
        <v>80</v>
      </c>
      <c r="AY151" s="263" t="s">
        <v>149</v>
      </c>
    </row>
    <row r="152" s="2" customFormat="1" ht="24.15" customHeight="1">
      <c r="A152" s="39"/>
      <c r="B152" s="40"/>
      <c r="C152" s="213" t="s">
        <v>230</v>
      </c>
      <c r="D152" s="213" t="s">
        <v>151</v>
      </c>
      <c r="E152" s="214" t="s">
        <v>320</v>
      </c>
      <c r="F152" s="215" t="s">
        <v>321</v>
      </c>
      <c r="G152" s="216" t="s">
        <v>154</v>
      </c>
      <c r="H152" s="217">
        <v>20.02</v>
      </c>
      <c r="I152" s="218"/>
      <c r="J152" s="219">
        <f>ROUND(I152*H152,2)</f>
        <v>0</v>
      </c>
      <c r="K152" s="215" t="s">
        <v>155</v>
      </c>
      <c r="L152" s="45"/>
      <c r="M152" s="220" t="s">
        <v>19</v>
      </c>
      <c r="N152" s="221" t="s">
        <v>44</v>
      </c>
      <c r="O152" s="85"/>
      <c r="P152" s="222">
        <f>O152*H152</f>
        <v>0</v>
      </c>
      <c r="Q152" s="222">
        <v>0.046339999999999999</v>
      </c>
      <c r="R152" s="222">
        <f>Q152*H152</f>
        <v>0.92772679999999996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156</v>
      </c>
      <c r="AT152" s="224" t="s">
        <v>151</v>
      </c>
      <c r="AU152" s="224" t="s">
        <v>82</v>
      </c>
      <c r="AY152" s="18" t="s">
        <v>149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80</v>
      </c>
      <c r="BK152" s="225">
        <f>ROUND(I152*H152,2)</f>
        <v>0</v>
      </c>
      <c r="BL152" s="18" t="s">
        <v>156</v>
      </c>
      <c r="BM152" s="224" t="s">
        <v>322</v>
      </c>
    </row>
    <row r="153" s="2" customFormat="1">
      <c r="A153" s="39"/>
      <c r="B153" s="40"/>
      <c r="C153" s="41"/>
      <c r="D153" s="226" t="s">
        <v>158</v>
      </c>
      <c r="E153" s="41"/>
      <c r="F153" s="227" t="s">
        <v>323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82</v>
      </c>
    </row>
    <row r="154" s="13" customFormat="1">
      <c r="A154" s="13"/>
      <c r="B154" s="231"/>
      <c r="C154" s="232"/>
      <c r="D154" s="233" t="s">
        <v>160</v>
      </c>
      <c r="E154" s="234" t="s">
        <v>19</v>
      </c>
      <c r="F154" s="235" t="s">
        <v>301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160</v>
      </c>
      <c r="AU154" s="241" t="s">
        <v>82</v>
      </c>
      <c r="AV154" s="13" t="s">
        <v>80</v>
      </c>
      <c r="AW154" s="13" t="s">
        <v>35</v>
      </c>
      <c r="AX154" s="13" t="s">
        <v>73</v>
      </c>
      <c r="AY154" s="241" t="s">
        <v>149</v>
      </c>
    </row>
    <row r="155" s="13" customFormat="1">
      <c r="A155" s="13"/>
      <c r="B155" s="231"/>
      <c r="C155" s="232"/>
      <c r="D155" s="233" t="s">
        <v>160</v>
      </c>
      <c r="E155" s="234" t="s">
        <v>19</v>
      </c>
      <c r="F155" s="235" t="s">
        <v>594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160</v>
      </c>
      <c r="AU155" s="241" t="s">
        <v>82</v>
      </c>
      <c r="AV155" s="13" t="s">
        <v>80</v>
      </c>
      <c r="AW155" s="13" t="s">
        <v>35</v>
      </c>
      <c r="AX155" s="13" t="s">
        <v>73</v>
      </c>
      <c r="AY155" s="241" t="s">
        <v>149</v>
      </c>
    </row>
    <row r="156" s="14" customFormat="1">
      <c r="A156" s="14"/>
      <c r="B156" s="242"/>
      <c r="C156" s="243"/>
      <c r="D156" s="233" t="s">
        <v>160</v>
      </c>
      <c r="E156" s="244" t="s">
        <v>19</v>
      </c>
      <c r="F156" s="245" t="s">
        <v>645</v>
      </c>
      <c r="G156" s="243"/>
      <c r="H156" s="246">
        <v>0.5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160</v>
      </c>
      <c r="AU156" s="252" t="s">
        <v>82</v>
      </c>
      <c r="AV156" s="14" t="s">
        <v>82</v>
      </c>
      <c r="AW156" s="14" t="s">
        <v>35</v>
      </c>
      <c r="AX156" s="14" t="s">
        <v>73</v>
      </c>
      <c r="AY156" s="252" t="s">
        <v>149</v>
      </c>
    </row>
    <row r="157" s="14" customFormat="1">
      <c r="A157" s="14"/>
      <c r="B157" s="242"/>
      <c r="C157" s="243"/>
      <c r="D157" s="233" t="s">
        <v>160</v>
      </c>
      <c r="E157" s="244" t="s">
        <v>19</v>
      </c>
      <c r="F157" s="245" t="s">
        <v>646</v>
      </c>
      <c r="G157" s="243"/>
      <c r="H157" s="246">
        <v>5.4199999999999999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160</v>
      </c>
      <c r="AU157" s="252" t="s">
        <v>82</v>
      </c>
      <c r="AV157" s="14" t="s">
        <v>82</v>
      </c>
      <c r="AW157" s="14" t="s">
        <v>35</v>
      </c>
      <c r="AX157" s="14" t="s">
        <v>73</v>
      </c>
      <c r="AY157" s="252" t="s">
        <v>149</v>
      </c>
    </row>
    <row r="158" s="14" customFormat="1">
      <c r="A158" s="14"/>
      <c r="B158" s="242"/>
      <c r="C158" s="243"/>
      <c r="D158" s="233" t="s">
        <v>160</v>
      </c>
      <c r="E158" s="244" t="s">
        <v>19</v>
      </c>
      <c r="F158" s="245" t="s">
        <v>647</v>
      </c>
      <c r="G158" s="243"/>
      <c r="H158" s="246">
        <v>14.1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160</v>
      </c>
      <c r="AU158" s="252" t="s">
        <v>82</v>
      </c>
      <c r="AV158" s="14" t="s">
        <v>82</v>
      </c>
      <c r="AW158" s="14" t="s">
        <v>35</v>
      </c>
      <c r="AX158" s="14" t="s">
        <v>73</v>
      </c>
      <c r="AY158" s="252" t="s">
        <v>149</v>
      </c>
    </row>
    <row r="159" s="15" customFormat="1">
      <c r="A159" s="15"/>
      <c r="B159" s="253"/>
      <c r="C159" s="254"/>
      <c r="D159" s="233" t="s">
        <v>160</v>
      </c>
      <c r="E159" s="255" t="s">
        <v>19</v>
      </c>
      <c r="F159" s="256" t="s">
        <v>164</v>
      </c>
      <c r="G159" s="254"/>
      <c r="H159" s="257">
        <v>20.02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160</v>
      </c>
      <c r="AU159" s="263" t="s">
        <v>82</v>
      </c>
      <c r="AV159" s="15" t="s">
        <v>156</v>
      </c>
      <c r="AW159" s="15" t="s">
        <v>35</v>
      </c>
      <c r="AX159" s="15" t="s">
        <v>80</v>
      </c>
      <c r="AY159" s="263" t="s">
        <v>149</v>
      </c>
    </row>
    <row r="160" s="12" customFormat="1" ht="22.8" customHeight="1">
      <c r="A160" s="12"/>
      <c r="B160" s="197"/>
      <c r="C160" s="198"/>
      <c r="D160" s="199" t="s">
        <v>72</v>
      </c>
      <c r="E160" s="211" t="s">
        <v>169</v>
      </c>
      <c r="F160" s="211" t="s">
        <v>170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SUM(P161:P190)</f>
        <v>0</v>
      </c>
      <c r="Q160" s="205"/>
      <c r="R160" s="206">
        <f>SUM(R161:R190)</f>
        <v>0.0075599999999999999</v>
      </c>
      <c r="S160" s="205"/>
      <c r="T160" s="207">
        <f>SUM(T161:T190)</f>
        <v>0.059500000000000004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80</v>
      </c>
      <c r="AT160" s="209" t="s">
        <v>72</v>
      </c>
      <c r="AU160" s="209" t="s">
        <v>80</v>
      </c>
      <c r="AY160" s="208" t="s">
        <v>149</v>
      </c>
      <c r="BK160" s="210">
        <f>SUM(BK161:BK190)</f>
        <v>0</v>
      </c>
    </row>
    <row r="161" s="2" customFormat="1" ht="16.5" customHeight="1">
      <c r="A161" s="39"/>
      <c r="B161" s="40"/>
      <c r="C161" s="213" t="s">
        <v>236</v>
      </c>
      <c r="D161" s="213" t="s">
        <v>151</v>
      </c>
      <c r="E161" s="214" t="s">
        <v>418</v>
      </c>
      <c r="F161" s="215" t="s">
        <v>419</v>
      </c>
      <c r="G161" s="216" t="s">
        <v>181</v>
      </c>
      <c r="H161" s="217">
        <v>2</v>
      </c>
      <c r="I161" s="218"/>
      <c r="J161" s="219">
        <f>ROUND(I161*H161,2)</f>
        <v>0</v>
      </c>
      <c r="K161" s="215" t="s">
        <v>155</v>
      </c>
      <c r="L161" s="45"/>
      <c r="M161" s="220" t="s">
        <v>19</v>
      </c>
      <c r="N161" s="221" t="s">
        <v>44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156</v>
      </c>
      <c r="AT161" s="224" t="s">
        <v>151</v>
      </c>
      <c r="AU161" s="224" t="s">
        <v>82</v>
      </c>
      <c r="AY161" s="18" t="s">
        <v>149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80</v>
      </c>
      <c r="BK161" s="225">
        <f>ROUND(I161*H161,2)</f>
        <v>0</v>
      </c>
      <c r="BL161" s="18" t="s">
        <v>156</v>
      </c>
      <c r="BM161" s="224" t="s">
        <v>559</v>
      </c>
    </row>
    <row r="162" s="2" customFormat="1">
      <c r="A162" s="39"/>
      <c r="B162" s="40"/>
      <c r="C162" s="41"/>
      <c r="D162" s="226" t="s">
        <v>158</v>
      </c>
      <c r="E162" s="41"/>
      <c r="F162" s="227" t="s">
        <v>421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82</v>
      </c>
    </row>
    <row r="163" s="13" customFormat="1">
      <c r="A163" s="13"/>
      <c r="B163" s="231"/>
      <c r="C163" s="232"/>
      <c r="D163" s="233" t="s">
        <v>160</v>
      </c>
      <c r="E163" s="234" t="s">
        <v>19</v>
      </c>
      <c r="F163" s="235" t="s">
        <v>301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160</v>
      </c>
      <c r="AU163" s="241" t="s">
        <v>82</v>
      </c>
      <c r="AV163" s="13" t="s">
        <v>80</v>
      </c>
      <c r="AW163" s="13" t="s">
        <v>35</v>
      </c>
      <c r="AX163" s="13" t="s">
        <v>73</v>
      </c>
      <c r="AY163" s="241" t="s">
        <v>149</v>
      </c>
    </row>
    <row r="164" s="13" customFormat="1">
      <c r="A164" s="13"/>
      <c r="B164" s="231"/>
      <c r="C164" s="232"/>
      <c r="D164" s="233" t="s">
        <v>160</v>
      </c>
      <c r="E164" s="234" t="s">
        <v>19</v>
      </c>
      <c r="F164" s="235" t="s">
        <v>594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160</v>
      </c>
      <c r="AU164" s="241" t="s">
        <v>82</v>
      </c>
      <c r="AV164" s="13" t="s">
        <v>80</v>
      </c>
      <c r="AW164" s="13" t="s">
        <v>35</v>
      </c>
      <c r="AX164" s="13" t="s">
        <v>73</v>
      </c>
      <c r="AY164" s="241" t="s">
        <v>149</v>
      </c>
    </row>
    <row r="165" s="14" customFormat="1">
      <c r="A165" s="14"/>
      <c r="B165" s="242"/>
      <c r="C165" s="243"/>
      <c r="D165" s="233" t="s">
        <v>160</v>
      </c>
      <c r="E165" s="244" t="s">
        <v>19</v>
      </c>
      <c r="F165" s="245" t="s">
        <v>422</v>
      </c>
      <c r="G165" s="243"/>
      <c r="H165" s="246">
        <v>2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160</v>
      </c>
      <c r="AU165" s="252" t="s">
        <v>82</v>
      </c>
      <c r="AV165" s="14" t="s">
        <v>82</v>
      </c>
      <c r="AW165" s="14" t="s">
        <v>35</v>
      </c>
      <c r="AX165" s="14" t="s">
        <v>73</v>
      </c>
      <c r="AY165" s="252" t="s">
        <v>149</v>
      </c>
    </row>
    <row r="166" s="15" customFormat="1">
      <c r="A166" s="15"/>
      <c r="B166" s="253"/>
      <c r="C166" s="254"/>
      <c r="D166" s="233" t="s">
        <v>160</v>
      </c>
      <c r="E166" s="255" t="s">
        <v>19</v>
      </c>
      <c r="F166" s="256" t="s">
        <v>164</v>
      </c>
      <c r="G166" s="254"/>
      <c r="H166" s="257">
        <v>2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160</v>
      </c>
      <c r="AU166" s="263" t="s">
        <v>82</v>
      </c>
      <c r="AV166" s="15" t="s">
        <v>156</v>
      </c>
      <c r="AW166" s="15" t="s">
        <v>35</v>
      </c>
      <c r="AX166" s="15" t="s">
        <v>80</v>
      </c>
      <c r="AY166" s="263" t="s">
        <v>149</v>
      </c>
    </row>
    <row r="167" s="2" customFormat="1" ht="24.15" customHeight="1">
      <c r="A167" s="39"/>
      <c r="B167" s="40"/>
      <c r="C167" s="213" t="s">
        <v>242</v>
      </c>
      <c r="D167" s="213" t="s">
        <v>151</v>
      </c>
      <c r="E167" s="214" t="s">
        <v>423</v>
      </c>
      <c r="F167" s="215" t="s">
        <v>424</v>
      </c>
      <c r="G167" s="216" t="s">
        <v>181</v>
      </c>
      <c r="H167" s="217">
        <v>60</v>
      </c>
      <c r="I167" s="218"/>
      <c r="J167" s="219">
        <f>ROUND(I167*H167,2)</f>
        <v>0</v>
      </c>
      <c r="K167" s="215" t="s">
        <v>155</v>
      </c>
      <c r="L167" s="45"/>
      <c r="M167" s="220" t="s">
        <v>19</v>
      </c>
      <c r="N167" s="221" t="s">
        <v>44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156</v>
      </c>
      <c r="AT167" s="224" t="s">
        <v>151</v>
      </c>
      <c r="AU167" s="224" t="s">
        <v>82</v>
      </c>
      <c r="AY167" s="18" t="s">
        <v>149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80</v>
      </c>
      <c r="BK167" s="225">
        <f>ROUND(I167*H167,2)</f>
        <v>0</v>
      </c>
      <c r="BL167" s="18" t="s">
        <v>156</v>
      </c>
      <c r="BM167" s="224" t="s">
        <v>561</v>
      </c>
    </row>
    <row r="168" s="2" customFormat="1">
      <c r="A168" s="39"/>
      <c r="B168" s="40"/>
      <c r="C168" s="41"/>
      <c r="D168" s="226" t="s">
        <v>158</v>
      </c>
      <c r="E168" s="41"/>
      <c r="F168" s="227" t="s">
        <v>426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82</v>
      </c>
    </row>
    <row r="169" s="13" customFormat="1">
      <c r="A169" s="13"/>
      <c r="B169" s="231"/>
      <c r="C169" s="232"/>
      <c r="D169" s="233" t="s">
        <v>160</v>
      </c>
      <c r="E169" s="234" t="s">
        <v>19</v>
      </c>
      <c r="F169" s="235" t="s">
        <v>301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160</v>
      </c>
      <c r="AU169" s="241" t="s">
        <v>82</v>
      </c>
      <c r="AV169" s="13" t="s">
        <v>80</v>
      </c>
      <c r="AW169" s="13" t="s">
        <v>35</v>
      </c>
      <c r="AX169" s="13" t="s">
        <v>73</v>
      </c>
      <c r="AY169" s="241" t="s">
        <v>149</v>
      </c>
    </row>
    <row r="170" s="13" customFormat="1">
      <c r="A170" s="13"/>
      <c r="B170" s="231"/>
      <c r="C170" s="232"/>
      <c r="D170" s="233" t="s">
        <v>160</v>
      </c>
      <c r="E170" s="234" t="s">
        <v>19</v>
      </c>
      <c r="F170" s="235" t="s">
        <v>594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160</v>
      </c>
      <c r="AU170" s="241" t="s">
        <v>82</v>
      </c>
      <c r="AV170" s="13" t="s">
        <v>80</v>
      </c>
      <c r="AW170" s="13" t="s">
        <v>35</v>
      </c>
      <c r="AX170" s="13" t="s">
        <v>73</v>
      </c>
      <c r="AY170" s="241" t="s">
        <v>149</v>
      </c>
    </row>
    <row r="171" s="14" customFormat="1">
      <c r="A171" s="14"/>
      <c r="B171" s="242"/>
      <c r="C171" s="243"/>
      <c r="D171" s="233" t="s">
        <v>160</v>
      </c>
      <c r="E171" s="244" t="s">
        <v>19</v>
      </c>
      <c r="F171" s="245" t="s">
        <v>427</v>
      </c>
      <c r="G171" s="243"/>
      <c r="H171" s="246">
        <v>60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160</v>
      </c>
      <c r="AU171" s="252" t="s">
        <v>82</v>
      </c>
      <c r="AV171" s="14" t="s">
        <v>82</v>
      </c>
      <c r="AW171" s="14" t="s">
        <v>35</v>
      </c>
      <c r="AX171" s="14" t="s">
        <v>73</v>
      </c>
      <c r="AY171" s="252" t="s">
        <v>149</v>
      </c>
    </row>
    <row r="172" s="15" customFormat="1">
      <c r="A172" s="15"/>
      <c r="B172" s="253"/>
      <c r="C172" s="254"/>
      <c r="D172" s="233" t="s">
        <v>160</v>
      </c>
      <c r="E172" s="255" t="s">
        <v>19</v>
      </c>
      <c r="F172" s="256" t="s">
        <v>164</v>
      </c>
      <c r="G172" s="254"/>
      <c r="H172" s="257">
        <v>60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160</v>
      </c>
      <c r="AU172" s="263" t="s">
        <v>82</v>
      </c>
      <c r="AV172" s="15" t="s">
        <v>156</v>
      </c>
      <c r="AW172" s="15" t="s">
        <v>35</v>
      </c>
      <c r="AX172" s="15" t="s">
        <v>80</v>
      </c>
      <c r="AY172" s="263" t="s">
        <v>149</v>
      </c>
    </row>
    <row r="173" s="2" customFormat="1" ht="16.5" customHeight="1">
      <c r="A173" s="39"/>
      <c r="B173" s="40"/>
      <c r="C173" s="213" t="s">
        <v>250</v>
      </c>
      <c r="D173" s="213" t="s">
        <v>151</v>
      </c>
      <c r="E173" s="214" t="s">
        <v>428</v>
      </c>
      <c r="F173" s="215" t="s">
        <v>429</v>
      </c>
      <c r="G173" s="216" t="s">
        <v>181</v>
      </c>
      <c r="H173" s="217">
        <v>2</v>
      </c>
      <c r="I173" s="218"/>
      <c r="J173" s="219">
        <f>ROUND(I173*H173,2)</f>
        <v>0</v>
      </c>
      <c r="K173" s="215" t="s">
        <v>155</v>
      </c>
      <c r="L173" s="45"/>
      <c r="M173" s="220" t="s">
        <v>19</v>
      </c>
      <c r="N173" s="221" t="s">
        <v>44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156</v>
      </c>
      <c r="AT173" s="224" t="s">
        <v>151</v>
      </c>
      <c r="AU173" s="224" t="s">
        <v>82</v>
      </c>
      <c r="AY173" s="18" t="s">
        <v>149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156</v>
      </c>
      <c r="BM173" s="224" t="s">
        <v>563</v>
      </c>
    </row>
    <row r="174" s="2" customFormat="1">
      <c r="A174" s="39"/>
      <c r="B174" s="40"/>
      <c r="C174" s="41"/>
      <c r="D174" s="226" t="s">
        <v>158</v>
      </c>
      <c r="E174" s="41"/>
      <c r="F174" s="227" t="s">
        <v>431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158</v>
      </c>
      <c r="AU174" s="18" t="s">
        <v>82</v>
      </c>
    </row>
    <row r="175" s="13" customFormat="1">
      <c r="A175" s="13"/>
      <c r="B175" s="231"/>
      <c r="C175" s="232"/>
      <c r="D175" s="233" t="s">
        <v>160</v>
      </c>
      <c r="E175" s="234" t="s">
        <v>19</v>
      </c>
      <c r="F175" s="235" t="s">
        <v>301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160</v>
      </c>
      <c r="AU175" s="241" t="s">
        <v>82</v>
      </c>
      <c r="AV175" s="13" t="s">
        <v>80</v>
      </c>
      <c r="AW175" s="13" t="s">
        <v>35</v>
      </c>
      <c r="AX175" s="13" t="s">
        <v>73</v>
      </c>
      <c r="AY175" s="241" t="s">
        <v>149</v>
      </c>
    </row>
    <row r="176" s="13" customFormat="1">
      <c r="A176" s="13"/>
      <c r="B176" s="231"/>
      <c r="C176" s="232"/>
      <c r="D176" s="233" t="s">
        <v>160</v>
      </c>
      <c r="E176" s="234" t="s">
        <v>19</v>
      </c>
      <c r="F176" s="235" t="s">
        <v>594</v>
      </c>
      <c r="G176" s="232"/>
      <c r="H176" s="234" t="s">
        <v>19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160</v>
      </c>
      <c r="AU176" s="241" t="s">
        <v>82</v>
      </c>
      <c r="AV176" s="13" t="s">
        <v>80</v>
      </c>
      <c r="AW176" s="13" t="s">
        <v>35</v>
      </c>
      <c r="AX176" s="13" t="s">
        <v>73</v>
      </c>
      <c r="AY176" s="241" t="s">
        <v>149</v>
      </c>
    </row>
    <row r="177" s="14" customFormat="1">
      <c r="A177" s="14"/>
      <c r="B177" s="242"/>
      <c r="C177" s="243"/>
      <c r="D177" s="233" t="s">
        <v>160</v>
      </c>
      <c r="E177" s="244" t="s">
        <v>19</v>
      </c>
      <c r="F177" s="245" t="s">
        <v>432</v>
      </c>
      <c r="G177" s="243"/>
      <c r="H177" s="246">
        <v>2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160</v>
      </c>
      <c r="AU177" s="252" t="s">
        <v>82</v>
      </c>
      <c r="AV177" s="14" t="s">
        <v>82</v>
      </c>
      <c r="AW177" s="14" t="s">
        <v>35</v>
      </c>
      <c r="AX177" s="14" t="s">
        <v>73</v>
      </c>
      <c r="AY177" s="252" t="s">
        <v>149</v>
      </c>
    </row>
    <row r="178" s="15" customFormat="1">
      <c r="A178" s="15"/>
      <c r="B178" s="253"/>
      <c r="C178" s="254"/>
      <c r="D178" s="233" t="s">
        <v>160</v>
      </c>
      <c r="E178" s="255" t="s">
        <v>19</v>
      </c>
      <c r="F178" s="256" t="s">
        <v>164</v>
      </c>
      <c r="G178" s="254"/>
      <c r="H178" s="257">
        <v>2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160</v>
      </c>
      <c r="AU178" s="263" t="s">
        <v>82</v>
      </c>
      <c r="AV178" s="15" t="s">
        <v>156</v>
      </c>
      <c r="AW178" s="15" t="s">
        <v>35</v>
      </c>
      <c r="AX178" s="15" t="s">
        <v>80</v>
      </c>
      <c r="AY178" s="263" t="s">
        <v>149</v>
      </c>
    </row>
    <row r="179" s="2" customFormat="1" ht="24.15" customHeight="1">
      <c r="A179" s="39"/>
      <c r="B179" s="40"/>
      <c r="C179" s="213" t="s">
        <v>8</v>
      </c>
      <c r="D179" s="213" t="s">
        <v>151</v>
      </c>
      <c r="E179" s="214" t="s">
        <v>433</v>
      </c>
      <c r="F179" s="215" t="s">
        <v>434</v>
      </c>
      <c r="G179" s="216" t="s">
        <v>181</v>
      </c>
      <c r="H179" s="217">
        <v>60</v>
      </c>
      <c r="I179" s="218"/>
      <c r="J179" s="219">
        <f>ROUND(I179*H179,2)</f>
        <v>0</v>
      </c>
      <c r="K179" s="215" t="s">
        <v>155</v>
      </c>
      <c r="L179" s="45"/>
      <c r="M179" s="220" t="s">
        <v>19</v>
      </c>
      <c r="N179" s="221" t="s">
        <v>44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156</v>
      </c>
      <c r="AT179" s="224" t="s">
        <v>151</v>
      </c>
      <c r="AU179" s="224" t="s">
        <v>82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156</v>
      </c>
      <c r="BM179" s="224" t="s">
        <v>565</v>
      </c>
    </row>
    <row r="180" s="2" customFormat="1">
      <c r="A180" s="39"/>
      <c r="B180" s="40"/>
      <c r="C180" s="41"/>
      <c r="D180" s="226" t="s">
        <v>158</v>
      </c>
      <c r="E180" s="41"/>
      <c r="F180" s="227" t="s">
        <v>436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158</v>
      </c>
      <c r="AU180" s="18" t="s">
        <v>82</v>
      </c>
    </row>
    <row r="181" s="13" customFormat="1">
      <c r="A181" s="13"/>
      <c r="B181" s="231"/>
      <c r="C181" s="232"/>
      <c r="D181" s="233" t="s">
        <v>160</v>
      </c>
      <c r="E181" s="234" t="s">
        <v>19</v>
      </c>
      <c r="F181" s="235" t="s">
        <v>301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160</v>
      </c>
      <c r="AU181" s="241" t="s">
        <v>82</v>
      </c>
      <c r="AV181" s="13" t="s">
        <v>80</v>
      </c>
      <c r="AW181" s="13" t="s">
        <v>35</v>
      </c>
      <c r="AX181" s="13" t="s">
        <v>73</v>
      </c>
      <c r="AY181" s="241" t="s">
        <v>149</v>
      </c>
    </row>
    <row r="182" s="13" customFormat="1">
      <c r="A182" s="13"/>
      <c r="B182" s="231"/>
      <c r="C182" s="232"/>
      <c r="D182" s="233" t="s">
        <v>160</v>
      </c>
      <c r="E182" s="234" t="s">
        <v>19</v>
      </c>
      <c r="F182" s="235" t="s">
        <v>594</v>
      </c>
      <c r="G182" s="232"/>
      <c r="H182" s="234" t="s">
        <v>19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160</v>
      </c>
      <c r="AU182" s="241" t="s">
        <v>82</v>
      </c>
      <c r="AV182" s="13" t="s">
        <v>80</v>
      </c>
      <c r="AW182" s="13" t="s">
        <v>35</v>
      </c>
      <c r="AX182" s="13" t="s">
        <v>73</v>
      </c>
      <c r="AY182" s="241" t="s">
        <v>149</v>
      </c>
    </row>
    <row r="183" s="14" customFormat="1">
      <c r="A183" s="14"/>
      <c r="B183" s="242"/>
      <c r="C183" s="243"/>
      <c r="D183" s="233" t="s">
        <v>160</v>
      </c>
      <c r="E183" s="244" t="s">
        <v>19</v>
      </c>
      <c r="F183" s="245" t="s">
        <v>427</v>
      </c>
      <c r="G183" s="243"/>
      <c r="H183" s="246">
        <v>60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160</v>
      </c>
      <c r="AU183" s="252" t="s">
        <v>82</v>
      </c>
      <c r="AV183" s="14" t="s">
        <v>82</v>
      </c>
      <c r="AW183" s="14" t="s">
        <v>35</v>
      </c>
      <c r="AX183" s="14" t="s">
        <v>73</v>
      </c>
      <c r="AY183" s="252" t="s">
        <v>149</v>
      </c>
    </row>
    <row r="184" s="15" customFormat="1">
      <c r="A184" s="15"/>
      <c r="B184" s="253"/>
      <c r="C184" s="254"/>
      <c r="D184" s="233" t="s">
        <v>160</v>
      </c>
      <c r="E184" s="255" t="s">
        <v>19</v>
      </c>
      <c r="F184" s="256" t="s">
        <v>164</v>
      </c>
      <c r="G184" s="254"/>
      <c r="H184" s="257">
        <v>60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3" t="s">
        <v>160</v>
      </c>
      <c r="AU184" s="263" t="s">
        <v>82</v>
      </c>
      <c r="AV184" s="15" t="s">
        <v>156</v>
      </c>
      <c r="AW184" s="15" t="s">
        <v>35</v>
      </c>
      <c r="AX184" s="15" t="s">
        <v>80</v>
      </c>
      <c r="AY184" s="263" t="s">
        <v>149</v>
      </c>
    </row>
    <row r="185" s="2" customFormat="1" ht="24.15" customHeight="1">
      <c r="A185" s="39"/>
      <c r="B185" s="40"/>
      <c r="C185" s="213" t="s">
        <v>264</v>
      </c>
      <c r="D185" s="213" t="s">
        <v>151</v>
      </c>
      <c r="E185" s="214" t="s">
        <v>336</v>
      </c>
      <c r="F185" s="215" t="s">
        <v>337</v>
      </c>
      <c r="G185" s="216" t="s">
        <v>154</v>
      </c>
      <c r="H185" s="217">
        <v>7</v>
      </c>
      <c r="I185" s="218"/>
      <c r="J185" s="219">
        <f>ROUND(I185*H185,2)</f>
        <v>0</v>
      </c>
      <c r="K185" s="215" t="s">
        <v>155</v>
      </c>
      <c r="L185" s="45"/>
      <c r="M185" s="220" t="s">
        <v>19</v>
      </c>
      <c r="N185" s="221" t="s">
        <v>44</v>
      </c>
      <c r="O185" s="85"/>
      <c r="P185" s="222">
        <f>O185*H185</f>
        <v>0</v>
      </c>
      <c r="Q185" s="222">
        <v>0.00108</v>
      </c>
      <c r="R185" s="222">
        <f>Q185*H185</f>
        <v>0.0075599999999999999</v>
      </c>
      <c r="S185" s="222">
        <v>0.0085000000000000006</v>
      </c>
      <c r="T185" s="223">
        <f>S185*H185</f>
        <v>0.059500000000000004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156</v>
      </c>
      <c r="AT185" s="224" t="s">
        <v>151</v>
      </c>
      <c r="AU185" s="224" t="s">
        <v>82</v>
      </c>
      <c r="AY185" s="18" t="s">
        <v>149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80</v>
      </c>
      <c r="BK185" s="225">
        <f>ROUND(I185*H185,2)</f>
        <v>0</v>
      </c>
      <c r="BL185" s="18" t="s">
        <v>156</v>
      </c>
      <c r="BM185" s="224" t="s">
        <v>650</v>
      </c>
    </row>
    <row r="186" s="2" customFormat="1">
      <c r="A186" s="39"/>
      <c r="B186" s="40"/>
      <c r="C186" s="41"/>
      <c r="D186" s="226" t="s">
        <v>158</v>
      </c>
      <c r="E186" s="41"/>
      <c r="F186" s="227" t="s">
        <v>339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158</v>
      </c>
      <c r="AU186" s="18" t="s">
        <v>82</v>
      </c>
    </row>
    <row r="187" s="13" customFormat="1">
      <c r="A187" s="13"/>
      <c r="B187" s="231"/>
      <c r="C187" s="232"/>
      <c r="D187" s="233" t="s">
        <v>160</v>
      </c>
      <c r="E187" s="234" t="s">
        <v>19</v>
      </c>
      <c r="F187" s="235" t="s">
        <v>283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160</v>
      </c>
      <c r="AU187" s="241" t="s">
        <v>82</v>
      </c>
      <c r="AV187" s="13" t="s">
        <v>80</v>
      </c>
      <c r="AW187" s="13" t="s">
        <v>35</v>
      </c>
      <c r="AX187" s="13" t="s">
        <v>73</v>
      </c>
      <c r="AY187" s="241" t="s">
        <v>149</v>
      </c>
    </row>
    <row r="188" s="13" customFormat="1">
      <c r="A188" s="13"/>
      <c r="B188" s="231"/>
      <c r="C188" s="232"/>
      <c r="D188" s="233" t="s">
        <v>160</v>
      </c>
      <c r="E188" s="234" t="s">
        <v>19</v>
      </c>
      <c r="F188" s="235" t="s">
        <v>594</v>
      </c>
      <c r="G188" s="232"/>
      <c r="H188" s="234" t="s">
        <v>19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160</v>
      </c>
      <c r="AU188" s="241" t="s">
        <v>82</v>
      </c>
      <c r="AV188" s="13" t="s">
        <v>80</v>
      </c>
      <c r="AW188" s="13" t="s">
        <v>35</v>
      </c>
      <c r="AX188" s="13" t="s">
        <v>73</v>
      </c>
      <c r="AY188" s="241" t="s">
        <v>149</v>
      </c>
    </row>
    <row r="189" s="14" customFormat="1">
      <c r="A189" s="14"/>
      <c r="B189" s="242"/>
      <c r="C189" s="243"/>
      <c r="D189" s="233" t="s">
        <v>160</v>
      </c>
      <c r="E189" s="244" t="s">
        <v>19</v>
      </c>
      <c r="F189" s="245" t="s">
        <v>651</v>
      </c>
      <c r="G189" s="243"/>
      <c r="H189" s="246">
        <v>7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160</v>
      </c>
      <c r="AU189" s="252" t="s">
        <v>82</v>
      </c>
      <c r="AV189" s="14" t="s">
        <v>82</v>
      </c>
      <c r="AW189" s="14" t="s">
        <v>35</v>
      </c>
      <c r="AX189" s="14" t="s">
        <v>73</v>
      </c>
      <c r="AY189" s="252" t="s">
        <v>149</v>
      </c>
    </row>
    <row r="190" s="15" customFormat="1">
      <c r="A190" s="15"/>
      <c r="B190" s="253"/>
      <c r="C190" s="254"/>
      <c r="D190" s="233" t="s">
        <v>160</v>
      </c>
      <c r="E190" s="255" t="s">
        <v>19</v>
      </c>
      <c r="F190" s="256" t="s">
        <v>164</v>
      </c>
      <c r="G190" s="254"/>
      <c r="H190" s="257">
        <v>7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160</v>
      </c>
      <c r="AU190" s="263" t="s">
        <v>82</v>
      </c>
      <c r="AV190" s="15" t="s">
        <v>156</v>
      </c>
      <c r="AW190" s="15" t="s">
        <v>35</v>
      </c>
      <c r="AX190" s="15" t="s">
        <v>80</v>
      </c>
      <c r="AY190" s="263" t="s">
        <v>149</v>
      </c>
    </row>
    <row r="191" s="12" customFormat="1" ht="22.8" customHeight="1">
      <c r="A191" s="12"/>
      <c r="B191" s="197"/>
      <c r="C191" s="198"/>
      <c r="D191" s="199" t="s">
        <v>72</v>
      </c>
      <c r="E191" s="211" t="s">
        <v>216</v>
      </c>
      <c r="F191" s="211" t="s">
        <v>217</v>
      </c>
      <c r="G191" s="198"/>
      <c r="H191" s="198"/>
      <c r="I191" s="201"/>
      <c r="J191" s="212">
        <f>BK191</f>
        <v>0</v>
      </c>
      <c r="K191" s="198"/>
      <c r="L191" s="203"/>
      <c r="M191" s="204"/>
      <c r="N191" s="205"/>
      <c r="O191" s="205"/>
      <c r="P191" s="206">
        <f>SUM(P192:P200)</f>
        <v>0</v>
      </c>
      <c r="Q191" s="205"/>
      <c r="R191" s="206">
        <f>SUM(R192:R200)</f>
        <v>0</v>
      </c>
      <c r="S191" s="205"/>
      <c r="T191" s="207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8" t="s">
        <v>80</v>
      </c>
      <c r="AT191" s="209" t="s">
        <v>72</v>
      </c>
      <c r="AU191" s="209" t="s">
        <v>80</v>
      </c>
      <c r="AY191" s="208" t="s">
        <v>149</v>
      </c>
      <c r="BK191" s="210">
        <f>SUM(BK192:BK200)</f>
        <v>0</v>
      </c>
    </row>
    <row r="192" s="2" customFormat="1" ht="21.75" customHeight="1">
      <c r="A192" s="39"/>
      <c r="B192" s="40"/>
      <c r="C192" s="213" t="s">
        <v>347</v>
      </c>
      <c r="D192" s="213" t="s">
        <v>151</v>
      </c>
      <c r="E192" s="214" t="s">
        <v>218</v>
      </c>
      <c r="F192" s="215" t="s">
        <v>219</v>
      </c>
      <c r="G192" s="216" t="s">
        <v>220</v>
      </c>
      <c r="H192" s="217">
        <v>0.059999999999999998</v>
      </c>
      <c r="I192" s="218"/>
      <c r="J192" s="219">
        <f>ROUND(I192*H192,2)</f>
        <v>0</v>
      </c>
      <c r="K192" s="215" t="s">
        <v>155</v>
      </c>
      <c r="L192" s="45"/>
      <c r="M192" s="220" t="s">
        <v>19</v>
      </c>
      <c r="N192" s="221" t="s">
        <v>44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156</v>
      </c>
      <c r="AT192" s="224" t="s">
        <v>151</v>
      </c>
      <c r="AU192" s="224" t="s">
        <v>82</v>
      </c>
      <c r="AY192" s="18" t="s">
        <v>149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80</v>
      </c>
      <c r="BK192" s="225">
        <f>ROUND(I192*H192,2)</f>
        <v>0</v>
      </c>
      <c r="BL192" s="18" t="s">
        <v>156</v>
      </c>
      <c r="BM192" s="224" t="s">
        <v>652</v>
      </c>
    </row>
    <row r="193" s="2" customFormat="1">
      <c r="A193" s="39"/>
      <c r="B193" s="40"/>
      <c r="C193" s="41"/>
      <c r="D193" s="226" t="s">
        <v>158</v>
      </c>
      <c r="E193" s="41"/>
      <c r="F193" s="227" t="s">
        <v>222</v>
      </c>
      <c r="G193" s="41"/>
      <c r="H193" s="41"/>
      <c r="I193" s="228"/>
      <c r="J193" s="41"/>
      <c r="K193" s="41"/>
      <c r="L193" s="45"/>
      <c r="M193" s="229"/>
      <c r="N193" s="230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158</v>
      </c>
      <c r="AU193" s="18" t="s">
        <v>82</v>
      </c>
    </row>
    <row r="194" s="2" customFormat="1" ht="24.15" customHeight="1">
      <c r="A194" s="39"/>
      <c r="B194" s="40"/>
      <c r="C194" s="213" t="s">
        <v>192</v>
      </c>
      <c r="D194" s="213" t="s">
        <v>151</v>
      </c>
      <c r="E194" s="214" t="s">
        <v>224</v>
      </c>
      <c r="F194" s="215" t="s">
        <v>225</v>
      </c>
      <c r="G194" s="216" t="s">
        <v>220</v>
      </c>
      <c r="H194" s="217">
        <v>0.92400000000000004</v>
      </c>
      <c r="I194" s="218"/>
      <c r="J194" s="219">
        <f>ROUND(I194*H194,2)</f>
        <v>0</v>
      </c>
      <c r="K194" s="215" t="s">
        <v>155</v>
      </c>
      <c r="L194" s="45"/>
      <c r="M194" s="220" t="s">
        <v>19</v>
      </c>
      <c r="N194" s="221" t="s">
        <v>44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156</v>
      </c>
      <c r="AT194" s="224" t="s">
        <v>151</v>
      </c>
      <c r="AU194" s="224" t="s">
        <v>82</v>
      </c>
      <c r="AY194" s="18" t="s">
        <v>149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80</v>
      </c>
      <c r="BK194" s="225">
        <f>ROUND(I194*H194,2)</f>
        <v>0</v>
      </c>
      <c r="BL194" s="18" t="s">
        <v>156</v>
      </c>
      <c r="BM194" s="224" t="s">
        <v>653</v>
      </c>
    </row>
    <row r="195" s="2" customFormat="1">
      <c r="A195" s="39"/>
      <c r="B195" s="40"/>
      <c r="C195" s="41"/>
      <c r="D195" s="226" t="s">
        <v>158</v>
      </c>
      <c r="E195" s="41"/>
      <c r="F195" s="227" t="s">
        <v>227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158</v>
      </c>
      <c r="AU195" s="18" t="s">
        <v>82</v>
      </c>
    </row>
    <row r="196" s="13" customFormat="1">
      <c r="A196" s="13"/>
      <c r="B196" s="231"/>
      <c r="C196" s="232"/>
      <c r="D196" s="233" t="s">
        <v>160</v>
      </c>
      <c r="E196" s="234" t="s">
        <v>19</v>
      </c>
      <c r="F196" s="235" t="s">
        <v>228</v>
      </c>
      <c r="G196" s="232"/>
      <c r="H196" s="234" t="s">
        <v>19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160</v>
      </c>
      <c r="AU196" s="241" t="s">
        <v>82</v>
      </c>
      <c r="AV196" s="13" t="s">
        <v>80</v>
      </c>
      <c r="AW196" s="13" t="s">
        <v>35</v>
      </c>
      <c r="AX196" s="13" t="s">
        <v>73</v>
      </c>
      <c r="AY196" s="241" t="s">
        <v>149</v>
      </c>
    </row>
    <row r="197" s="14" customFormat="1">
      <c r="A197" s="14"/>
      <c r="B197" s="242"/>
      <c r="C197" s="243"/>
      <c r="D197" s="233" t="s">
        <v>160</v>
      </c>
      <c r="E197" s="244" t="s">
        <v>19</v>
      </c>
      <c r="F197" s="245" t="s">
        <v>654</v>
      </c>
      <c r="G197" s="243"/>
      <c r="H197" s="246">
        <v>0.92400000000000004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160</v>
      </c>
      <c r="AU197" s="252" t="s">
        <v>82</v>
      </c>
      <c r="AV197" s="14" t="s">
        <v>82</v>
      </c>
      <c r="AW197" s="14" t="s">
        <v>35</v>
      </c>
      <c r="AX197" s="14" t="s">
        <v>73</v>
      </c>
      <c r="AY197" s="252" t="s">
        <v>149</v>
      </c>
    </row>
    <row r="198" s="15" customFormat="1">
      <c r="A198" s="15"/>
      <c r="B198" s="253"/>
      <c r="C198" s="254"/>
      <c r="D198" s="233" t="s">
        <v>160</v>
      </c>
      <c r="E198" s="255" t="s">
        <v>19</v>
      </c>
      <c r="F198" s="256" t="s">
        <v>164</v>
      </c>
      <c r="G198" s="254"/>
      <c r="H198" s="257">
        <v>0.92400000000000004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160</v>
      </c>
      <c r="AU198" s="263" t="s">
        <v>82</v>
      </c>
      <c r="AV198" s="15" t="s">
        <v>156</v>
      </c>
      <c r="AW198" s="15" t="s">
        <v>35</v>
      </c>
      <c r="AX198" s="15" t="s">
        <v>80</v>
      </c>
      <c r="AY198" s="263" t="s">
        <v>149</v>
      </c>
    </row>
    <row r="199" s="2" customFormat="1" ht="24.15" customHeight="1">
      <c r="A199" s="39"/>
      <c r="B199" s="40"/>
      <c r="C199" s="213" t="s">
        <v>284</v>
      </c>
      <c r="D199" s="213" t="s">
        <v>151</v>
      </c>
      <c r="E199" s="214" t="s">
        <v>231</v>
      </c>
      <c r="F199" s="215" t="s">
        <v>232</v>
      </c>
      <c r="G199" s="216" t="s">
        <v>220</v>
      </c>
      <c r="H199" s="217">
        <v>0.059999999999999998</v>
      </c>
      <c r="I199" s="218"/>
      <c r="J199" s="219">
        <f>ROUND(I199*H199,2)</f>
        <v>0</v>
      </c>
      <c r="K199" s="215" t="s">
        <v>155</v>
      </c>
      <c r="L199" s="45"/>
      <c r="M199" s="220" t="s">
        <v>19</v>
      </c>
      <c r="N199" s="221" t="s">
        <v>44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156</v>
      </c>
      <c r="AT199" s="224" t="s">
        <v>151</v>
      </c>
      <c r="AU199" s="224" t="s">
        <v>82</v>
      </c>
      <c r="AY199" s="18" t="s">
        <v>149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156</v>
      </c>
      <c r="BM199" s="224" t="s">
        <v>655</v>
      </c>
    </row>
    <row r="200" s="2" customFormat="1">
      <c r="A200" s="39"/>
      <c r="B200" s="40"/>
      <c r="C200" s="41"/>
      <c r="D200" s="226" t="s">
        <v>158</v>
      </c>
      <c r="E200" s="41"/>
      <c r="F200" s="227" t="s">
        <v>234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158</v>
      </c>
      <c r="AU200" s="18" t="s">
        <v>82</v>
      </c>
    </row>
    <row r="201" s="12" customFormat="1" ht="22.8" customHeight="1">
      <c r="A201" s="12"/>
      <c r="B201" s="197"/>
      <c r="C201" s="198"/>
      <c r="D201" s="199" t="s">
        <v>72</v>
      </c>
      <c r="E201" s="211" t="s">
        <v>248</v>
      </c>
      <c r="F201" s="211" t="s">
        <v>249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SUM(P202:P203)</f>
        <v>0</v>
      </c>
      <c r="Q201" s="205"/>
      <c r="R201" s="206">
        <f>SUM(R202:R203)</f>
        <v>0</v>
      </c>
      <c r="S201" s="205"/>
      <c r="T201" s="207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80</v>
      </c>
      <c r="AT201" s="209" t="s">
        <v>72</v>
      </c>
      <c r="AU201" s="209" t="s">
        <v>80</v>
      </c>
      <c r="AY201" s="208" t="s">
        <v>149</v>
      </c>
      <c r="BK201" s="210">
        <f>SUM(BK202:BK203)</f>
        <v>0</v>
      </c>
    </row>
    <row r="202" s="2" customFormat="1" ht="24.15" customHeight="1">
      <c r="A202" s="39"/>
      <c r="B202" s="40"/>
      <c r="C202" s="213" t="s">
        <v>357</v>
      </c>
      <c r="D202" s="213" t="s">
        <v>151</v>
      </c>
      <c r="E202" s="214" t="s">
        <v>362</v>
      </c>
      <c r="F202" s="215" t="s">
        <v>363</v>
      </c>
      <c r="G202" s="216" t="s">
        <v>220</v>
      </c>
      <c r="H202" s="217">
        <v>1.8380000000000001</v>
      </c>
      <c r="I202" s="218"/>
      <c r="J202" s="219">
        <f>ROUND(I202*H202,2)</f>
        <v>0</v>
      </c>
      <c r="K202" s="215" t="s">
        <v>155</v>
      </c>
      <c r="L202" s="45"/>
      <c r="M202" s="220" t="s">
        <v>19</v>
      </c>
      <c r="N202" s="221" t="s">
        <v>44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82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156</v>
      </c>
      <c r="BM202" s="224" t="s">
        <v>364</v>
      </c>
    </row>
    <row r="203" s="2" customFormat="1">
      <c r="A203" s="39"/>
      <c r="B203" s="40"/>
      <c r="C203" s="41"/>
      <c r="D203" s="226" t="s">
        <v>158</v>
      </c>
      <c r="E203" s="41"/>
      <c r="F203" s="227" t="s">
        <v>365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158</v>
      </c>
      <c r="AU203" s="18" t="s">
        <v>82</v>
      </c>
    </row>
    <row r="204" s="12" customFormat="1" ht="25.92" customHeight="1">
      <c r="A204" s="12"/>
      <c r="B204" s="197"/>
      <c r="C204" s="198"/>
      <c r="D204" s="199" t="s">
        <v>72</v>
      </c>
      <c r="E204" s="200" t="s">
        <v>285</v>
      </c>
      <c r="F204" s="200" t="s">
        <v>617</v>
      </c>
      <c r="G204" s="198"/>
      <c r="H204" s="198"/>
      <c r="I204" s="201"/>
      <c r="J204" s="202">
        <f>BK204</f>
        <v>0</v>
      </c>
      <c r="K204" s="198"/>
      <c r="L204" s="203"/>
      <c r="M204" s="204"/>
      <c r="N204" s="205"/>
      <c r="O204" s="205"/>
      <c r="P204" s="206">
        <f>P205</f>
        <v>0</v>
      </c>
      <c r="Q204" s="205"/>
      <c r="R204" s="206">
        <f>R205</f>
        <v>0.78010000000000002</v>
      </c>
      <c r="S204" s="205"/>
      <c r="T204" s="207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171</v>
      </c>
      <c r="AT204" s="209" t="s">
        <v>72</v>
      </c>
      <c r="AU204" s="209" t="s">
        <v>73</v>
      </c>
      <c r="AY204" s="208" t="s">
        <v>149</v>
      </c>
      <c r="BK204" s="210">
        <f>BK205</f>
        <v>0</v>
      </c>
    </row>
    <row r="205" s="12" customFormat="1" ht="22.8" customHeight="1">
      <c r="A205" s="12"/>
      <c r="B205" s="197"/>
      <c r="C205" s="198"/>
      <c r="D205" s="199" t="s">
        <v>72</v>
      </c>
      <c r="E205" s="211" t="s">
        <v>618</v>
      </c>
      <c r="F205" s="211" t="s">
        <v>619</v>
      </c>
      <c r="G205" s="198"/>
      <c r="H205" s="198"/>
      <c r="I205" s="201"/>
      <c r="J205" s="212">
        <f>BK205</f>
        <v>0</v>
      </c>
      <c r="K205" s="198"/>
      <c r="L205" s="203"/>
      <c r="M205" s="204"/>
      <c r="N205" s="205"/>
      <c r="O205" s="205"/>
      <c r="P205" s="206">
        <f>SUM(P206:P209)</f>
        <v>0</v>
      </c>
      <c r="Q205" s="205"/>
      <c r="R205" s="206">
        <f>SUM(R206:R209)</f>
        <v>0.78010000000000002</v>
      </c>
      <c r="S205" s="205"/>
      <c r="T205" s="207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8" t="s">
        <v>171</v>
      </c>
      <c r="AT205" s="209" t="s">
        <v>72</v>
      </c>
      <c r="AU205" s="209" t="s">
        <v>80</v>
      </c>
      <c r="AY205" s="208" t="s">
        <v>149</v>
      </c>
      <c r="BK205" s="210">
        <f>SUM(BK206:BK209)</f>
        <v>0</v>
      </c>
    </row>
    <row r="206" s="2" customFormat="1" ht="16.5" customHeight="1">
      <c r="A206" s="39"/>
      <c r="B206" s="40"/>
      <c r="C206" s="213" t="s">
        <v>7</v>
      </c>
      <c r="D206" s="213" t="s">
        <v>151</v>
      </c>
      <c r="E206" s="214" t="s">
        <v>656</v>
      </c>
      <c r="F206" s="215" t="s">
        <v>657</v>
      </c>
      <c r="G206" s="216" t="s">
        <v>181</v>
      </c>
      <c r="H206" s="217">
        <v>1</v>
      </c>
      <c r="I206" s="218"/>
      <c r="J206" s="219">
        <f>ROUND(I206*H206,2)</f>
        <v>0</v>
      </c>
      <c r="K206" s="215" t="s">
        <v>155</v>
      </c>
      <c r="L206" s="45"/>
      <c r="M206" s="220" t="s">
        <v>19</v>
      </c>
      <c r="N206" s="221" t="s">
        <v>44</v>
      </c>
      <c r="O206" s="85"/>
      <c r="P206" s="222">
        <f>O206*H206</f>
        <v>0</v>
      </c>
      <c r="Q206" s="222">
        <v>0.78010000000000002</v>
      </c>
      <c r="R206" s="222">
        <f>Q206*H206</f>
        <v>0.78010000000000002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622</v>
      </c>
      <c r="AT206" s="224" t="s">
        <v>151</v>
      </c>
      <c r="AU206" s="224" t="s">
        <v>82</v>
      </c>
      <c r="AY206" s="18" t="s">
        <v>149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80</v>
      </c>
      <c r="BK206" s="225">
        <f>ROUND(I206*H206,2)</f>
        <v>0</v>
      </c>
      <c r="BL206" s="18" t="s">
        <v>622</v>
      </c>
      <c r="BM206" s="224" t="s">
        <v>658</v>
      </c>
    </row>
    <row r="207" s="2" customFormat="1">
      <c r="A207" s="39"/>
      <c r="B207" s="40"/>
      <c r="C207" s="41"/>
      <c r="D207" s="226" t="s">
        <v>158</v>
      </c>
      <c r="E207" s="41"/>
      <c r="F207" s="227" t="s">
        <v>659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158</v>
      </c>
      <c r="AU207" s="18" t="s">
        <v>82</v>
      </c>
    </row>
    <row r="208" s="14" customFormat="1">
      <c r="A208" s="14"/>
      <c r="B208" s="242"/>
      <c r="C208" s="243"/>
      <c r="D208" s="233" t="s">
        <v>160</v>
      </c>
      <c r="E208" s="244" t="s">
        <v>19</v>
      </c>
      <c r="F208" s="245" t="s">
        <v>80</v>
      </c>
      <c r="G208" s="243"/>
      <c r="H208" s="246">
        <v>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160</v>
      </c>
      <c r="AU208" s="252" t="s">
        <v>82</v>
      </c>
      <c r="AV208" s="14" t="s">
        <v>82</v>
      </c>
      <c r="AW208" s="14" t="s">
        <v>35</v>
      </c>
      <c r="AX208" s="14" t="s">
        <v>73</v>
      </c>
      <c r="AY208" s="252" t="s">
        <v>149</v>
      </c>
    </row>
    <row r="209" s="15" customFormat="1">
      <c r="A209" s="15"/>
      <c r="B209" s="253"/>
      <c r="C209" s="254"/>
      <c r="D209" s="233" t="s">
        <v>160</v>
      </c>
      <c r="E209" s="255" t="s">
        <v>19</v>
      </c>
      <c r="F209" s="256" t="s">
        <v>164</v>
      </c>
      <c r="G209" s="254"/>
      <c r="H209" s="257">
        <v>1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160</v>
      </c>
      <c r="AU209" s="263" t="s">
        <v>82</v>
      </c>
      <c r="AV209" s="15" t="s">
        <v>156</v>
      </c>
      <c r="AW209" s="15" t="s">
        <v>35</v>
      </c>
      <c r="AX209" s="15" t="s">
        <v>80</v>
      </c>
      <c r="AY209" s="263" t="s">
        <v>149</v>
      </c>
    </row>
    <row r="210" s="12" customFormat="1" ht="25.92" customHeight="1">
      <c r="A210" s="12"/>
      <c r="B210" s="197"/>
      <c r="C210" s="198"/>
      <c r="D210" s="199" t="s">
        <v>72</v>
      </c>
      <c r="E210" s="200" t="s">
        <v>262</v>
      </c>
      <c r="F210" s="200" t="s">
        <v>263</v>
      </c>
      <c r="G210" s="198"/>
      <c r="H210" s="198"/>
      <c r="I210" s="201"/>
      <c r="J210" s="202">
        <f>BK210</f>
        <v>0</v>
      </c>
      <c r="K210" s="198"/>
      <c r="L210" s="203"/>
      <c r="M210" s="204"/>
      <c r="N210" s="205"/>
      <c r="O210" s="205"/>
      <c r="P210" s="206">
        <f>P211</f>
        <v>0</v>
      </c>
      <c r="Q210" s="205"/>
      <c r="R210" s="206">
        <f>R211</f>
        <v>0</v>
      </c>
      <c r="S210" s="205"/>
      <c r="T210" s="207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186</v>
      </c>
      <c r="AT210" s="209" t="s">
        <v>72</v>
      </c>
      <c r="AU210" s="209" t="s">
        <v>73</v>
      </c>
      <c r="AY210" s="208" t="s">
        <v>149</v>
      </c>
      <c r="BK210" s="210">
        <f>BK211</f>
        <v>0</v>
      </c>
    </row>
    <row r="211" s="2" customFormat="1" ht="16.5" customHeight="1">
      <c r="A211" s="39"/>
      <c r="B211" s="40"/>
      <c r="C211" s="213" t="s">
        <v>361</v>
      </c>
      <c r="D211" s="213" t="s">
        <v>151</v>
      </c>
      <c r="E211" s="214" t="s">
        <v>389</v>
      </c>
      <c r="F211" s="215" t="s">
        <v>390</v>
      </c>
      <c r="G211" s="216" t="s">
        <v>267</v>
      </c>
      <c r="H211" s="264"/>
      <c r="I211" s="218"/>
      <c r="J211" s="219">
        <f>ROUND(I211*H211,2)</f>
        <v>0</v>
      </c>
      <c r="K211" s="215" t="s">
        <v>19</v>
      </c>
      <c r="L211" s="45"/>
      <c r="M211" s="265" t="s">
        <v>19</v>
      </c>
      <c r="N211" s="266" t="s">
        <v>44</v>
      </c>
      <c r="O211" s="267"/>
      <c r="P211" s="268">
        <f>O211*H211</f>
        <v>0</v>
      </c>
      <c r="Q211" s="268">
        <v>0</v>
      </c>
      <c r="R211" s="268">
        <f>Q211*H211</f>
        <v>0</v>
      </c>
      <c r="S211" s="268">
        <v>0</v>
      </c>
      <c r="T211" s="26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156</v>
      </c>
      <c r="AT211" s="224" t="s">
        <v>151</v>
      </c>
      <c r="AU211" s="224" t="s">
        <v>80</v>
      </c>
      <c r="AY211" s="18" t="s">
        <v>149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80</v>
      </c>
      <c r="BK211" s="225">
        <f>ROUND(I211*H211,2)</f>
        <v>0</v>
      </c>
      <c r="BL211" s="18" t="s">
        <v>156</v>
      </c>
      <c r="BM211" s="224" t="s">
        <v>391</v>
      </c>
    </row>
    <row r="212" s="2" customFormat="1" ht="6.96" customHeight="1">
      <c r="A212" s="39"/>
      <c r="B212" s="60"/>
      <c r="C212" s="61"/>
      <c r="D212" s="61"/>
      <c r="E212" s="61"/>
      <c r="F212" s="61"/>
      <c r="G212" s="61"/>
      <c r="H212" s="61"/>
      <c r="I212" s="61"/>
      <c r="J212" s="61"/>
      <c r="K212" s="61"/>
      <c r="L212" s="45"/>
      <c r="M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</row>
  </sheetData>
  <sheetProtection sheet="1" autoFilter="0" formatColumns="0" formatRows="0" objects="1" scenarios="1" spinCount="100000" saltValue="ZMrknbyn8Kb17rD0rE3EKyqrto/BBoj+64SWf06kO0eWCWYcO0jP4zZmOxrQ0LeLWyPm5aCzioyp+QYqxvfAFw==" hashValue="mSsjeW5ItwCNBrW0ngPiCfGCnEY0XU8g8b6kCRtmiCZn/GVPscX1t4El0kc+PLpptdDjfwGtRqCO7N4Rhg6RRg==" algorithmName="SHA-512" password="CC35"/>
  <autoFilter ref="C93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3_02/119003217"/>
    <hyperlink ref="F104" r:id="rId2" display="https://podminky.urs.cz/item/CS_URS_2023_02/119003218"/>
    <hyperlink ref="F111" r:id="rId3" display="https://podminky.urs.cz/item/CS_URS_2023_02/338171111"/>
    <hyperlink ref="F122" r:id="rId4" display="https://podminky.urs.cz/item/CS_URS_2023_02/348101110"/>
    <hyperlink ref="F131" r:id="rId5" display="https://podminky.urs.cz/item/CS_URS_2023_02/348101140"/>
    <hyperlink ref="F140" r:id="rId6" display="https://podminky.urs.cz/item/CS_URS_2023_02/348171320"/>
    <hyperlink ref="F153" r:id="rId7" display="https://podminky.urs.cz/item/CS_URS_2023_02/348272515"/>
    <hyperlink ref="F162" r:id="rId8" display="https://podminky.urs.cz/item/CS_URS_2023_02/913111115"/>
    <hyperlink ref="F168" r:id="rId9" display="https://podminky.urs.cz/item/CS_URS_2023_02/913111215"/>
    <hyperlink ref="F174" r:id="rId10" display="https://podminky.urs.cz/item/CS_URS_2023_02/913321111"/>
    <hyperlink ref="F180" r:id="rId11" display="https://podminky.urs.cz/item/CS_URS_2023_02/913321211"/>
    <hyperlink ref="F186" r:id="rId12" display="https://podminky.urs.cz/item/CS_URS_2023_02/977151115"/>
    <hyperlink ref="F193" r:id="rId13" display="https://podminky.urs.cz/item/CS_URS_2023_02/997013501"/>
    <hyperlink ref="F195" r:id="rId14" display="https://podminky.urs.cz/item/CS_URS_2023_02/997013509"/>
    <hyperlink ref="F200" r:id="rId15" display="https://podminky.urs.cz/item/CS_URS_2023_02/997013601"/>
    <hyperlink ref="F203" r:id="rId16" display="https://podminky.urs.cz/item/CS_URS_2023_02/998232110"/>
    <hyperlink ref="F207" r:id="rId17" display="https://podminky.urs.cz/item/CS_URS_2023_02/22086020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660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661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ROUND((SUM(BE92:BE202)),  2)</f>
        <v>0</v>
      </c>
      <c r="G35" s="39"/>
      <c r="H35" s="39"/>
      <c r="I35" s="158">
        <v>0.20999999999999999</v>
      </c>
      <c r="J35" s="157">
        <f>ROUND(((SUM(BE92:BE202))*I35),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ROUND((SUM(BF92:BF202)),  2)</f>
        <v>0</v>
      </c>
      <c r="G36" s="39"/>
      <c r="H36" s="39"/>
      <c r="I36" s="158">
        <v>0.14999999999999999</v>
      </c>
      <c r="J36" s="157">
        <f>ROUND(((SUM(BF92:BF202))*I36),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ROUND((SUM(BG92:BG202)),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ROUND((SUM(BH92:BH202)),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ROUND((SUM(BI92:BI202)),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660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041 - Bourací práce úsek D+ 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129</v>
      </c>
      <c r="E66" s="183"/>
      <c r="F66" s="183"/>
      <c r="G66" s="183"/>
      <c r="H66" s="183"/>
      <c r="I66" s="183"/>
      <c r="J66" s="184">
        <f>J123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130</v>
      </c>
      <c r="E67" s="183"/>
      <c r="F67" s="183"/>
      <c r="G67" s="183"/>
      <c r="H67" s="183"/>
      <c r="I67" s="183"/>
      <c r="J67" s="184">
        <f>J169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131</v>
      </c>
      <c r="E68" s="183"/>
      <c r="F68" s="183"/>
      <c r="G68" s="183"/>
      <c r="H68" s="183"/>
      <c r="I68" s="183"/>
      <c r="J68" s="184">
        <f>J194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5"/>
      <c r="C69" s="176"/>
      <c r="D69" s="177" t="s">
        <v>132</v>
      </c>
      <c r="E69" s="178"/>
      <c r="F69" s="178"/>
      <c r="G69" s="178"/>
      <c r="H69" s="178"/>
      <c r="I69" s="178"/>
      <c r="J69" s="179">
        <f>J197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5"/>
      <c r="C70" s="176"/>
      <c r="D70" s="177" t="s">
        <v>133</v>
      </c>
      <c r="E70" s="178"/>
      <c r="F70" s="178"/>
      <c r="G70" s="178"/>
      <c r="H70" s="178"/>
      <c r="I70" s="178"/>
      <c r="J70" s="179">
        <f>J201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Stavební úpravy oplocení ZUŠ Janáčkova,Frýdlant n.O.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119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660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121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041 - Bourací práce úsek D+ E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1. 9. 2023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40.05" customHeight="1">
      <c r="A88" s="39"/>
      <c r="B88" s="40"/>
      <c r="C88" s="33" t="s">
        <v>25</v>
      </c>
      <c r="D88" s="41"/>
      <c r="E88" s="41"/>
      <c r="F88" s="28" t="str">
        <f>E17</f>
        <v>ZUŠ Leoše Janáčka,Padlých hrdinů 292,Frýdlant n.O.</v>
      </c>
      <c r="G88" s="41"/>
      <c r="H88" s="41"/>
      <c r="I88" s="33" t="s">
        <v>32</v>
      </c>
      <c r="J88" s="37" t="str">
        <f>E23</f>
        <v>SWORTI, s.r.o.,Optátova 37,637 00 Brno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36</v>
      </c>
      <c r="J89" s="37" t="str">
        <f>E26</f>
        <v xml:space="preserve"> 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135</v>
      </c>
      <c r="D91" s="189" t="s">
        <v>58</v>
      </c>
      <c r="E91" s="189" t="s">
        <v>54</v>
      </c>
      <c r="F91" s="189" t="s">
        <v>55</v>
      </c>
      <c r="G91" s="189" t="s">
        <v>136</v>
      </c>
      <c r="H91" s="189" t="s">
        <v>137</v>
      </c>
      <c r="I91" s="189" t="s">
        <v>138</v>
      </c>
      <c r="J91" s="189" t="s">
        <v>125</v>
      </c>
      <c r="K91" s="190" t="s">
        <v>139</v>
      </c>
      <c r="L91" s="191"/>
      <c r="M91" s="93" t="s">
        <v>19</v>
      </c>
      <c r="N91" s="94" t="s">
        <v>43</v>
      </c>
      <c r="O91" s="94" t="s">
        <v>140</v>
      </c>
      <c r="P91" s="94" t="s">
        <v>141</v>
      </c>
      <c r="Q91" s="94" t="s">
        <v>142</v>
      </c>
      <c r="R91" s="94" t="s">
        <v>143</v>
      </c>
      <c r="S91" s="94" t="s">
        <v>144</v>
      </c>
      <c r="T91" s="95" t="s">
        <v>145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146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P93+P197+P201</f>
        <v>0</v>
      </c>
      <c r="Q92" s="97"/>
      <c r="R92" s="194">
        <f>R93+R197+R201</f>
        <v>0.0064650000000000011</v>
      </c>
      <c r="S92" s="97"/>
      <c r="T92" s="195">
        <f>T93+T197+T201</f>
        <v>17.297742499999998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72</v>
      </c>
      <c r="AU92" s="18" t="s">
        <v>126</v>
      </c>
      <c r="BK92" s="196">
        <f>BK93+BK197+BK201</f>
        <v>0</v>
      </c>
    </row>
    <row r="93" s="12" customFormat="1" ht="25.92" customHeight="1">
      <c r="A93" s="12"/>
      <c r="B93" s="197"/>
      <c r="C93" s="198"/>
      <c r="D93" s="199" t="s">
        <v>72</v>
      </c>
      <c r="E93" s="200" t="s">
        <v>147</v>
      </c>
      <c r="F93" s="200" t="s">
        <v>148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P94+P123+P169+P194</f>
        <v>0</v>
      </c>
      <c r="Q93" s="205"/>
      <c r="R93" s="206">
        <f>R94+R123+R169+R194</f>
        <v>0.0064650000000000011</v>
      </c>
      <c r="S93" s="205"/>
      <c r="T93" s="207">
        <f>T94+T123+T169+T194</f>
        <v>17.297742499999998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80</v>
      </c>
      <c r="AT93" s="209" t="s">
        <v>72</v>
      </c>
      <c r="AU93" s="209" t="s">
        <v>73</v>
      </c>
      <c r="AY93" s="208" t="s">
        <v>149</v>
      </c>
      <c r="BK93" s="210">
        <f>BK94+BK123+BK169+BK194</f>
        <v>0</v>
      </c>
    </row>
    <row r="94" s="12" customFormat="1" ht="22.8" customHeight="1">
      <c r="A94" s="12"/>
      <c r="B94" s="197"/>
      <c r="C94" s="198"/>
      <c r="D94" s="199" t="s">
        <v>72</v>
      </c>
      <c r="E94" s="211" t="s">
        <v>80</v>
      </c>
      <c r="F94" s="211" t="s">
        <v>150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SUM(P95:P122)</f>
        <v>0</v>
      </c>
      <c r="Q94" s="205"/>
      <c r="R94" s="206">
        <f>SUM(R95:R122)</f>
        <v>0.0064650000000000011</v>
      </c>
      <c r="S94" s="205"/>
      <c r="T94" s="207">
        <f>SUM(T95:T122)</f>
        <v>0.218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72</v>
      </c>
      <c r="AU94" s="209" t="s">
        <v>80</v>
      </c>
      <c r="AY94" s="208" t="s">
        <v>149</v>
      </c>
      <c r="BK94" s="210">
        <f>SUM(BK95:BK122)</f>
        <v>0</v>
      </c>
    </row>
    <row r="95" s="2" customFormat="1" ht="37.8" customHeight="1">
      <c r="A95" s="39"/>
      <c r="B95" s="40"/>
      <c r="C95" s="213" t="s">
        <v>80</v>
      </c>
      <c r="D95" s="213" t="s">
        <v>151</v>
      </c>
      <c r="E95" s="214" t="s">
        <v>662</v>
      </c>
      <c r="F95" s="215" t="s">
        <v>663</v>
      </c>
      <c r="G95" s="216" t="s">
        <v>203</v>
      </c>
      <c r="H95" s="217">
        <v>0.40000000000000002</v>
      </c>
      <c r="I95" s="218"/>
      <c r="J95" s="219">
        <f>ROUND(I95*H95,2)</f>
        <v>0</v>
      </c>
      <c r="K95" s="215" t="s">
        <v>155</v>
      </c>
      <c r="L95" s="45"/>
      <c r="M95" s="220" t="s">
        <v>19</v>
      </c>
      <c r="N95" s="221" t="s">
        <v>44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0.255</v>
      </c>
      <c r="T95" s="223">
        <f>S95*H95</f>
        <v>0.10200000000000001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156</v>
      </c>
      <c r="AT95" s="224" t="s">
        <v>151</v>
      </c>
      <c r="AU95" s="224" t="s">
        <v>82</v>
      </c>
      <c r="AY95" s="18" t="s">
        <v>149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80</v>
      </c>
      <c r="BK95" s="225">
        <f>ROUND(I95*H95,2)</f>
        <v>0</v>
      </c>
      <c r="BL95" s="18" t="s">
        <v>156</v>
      </c>
      <c r="BM95" s="224" t="s">
        <v>664</v>
      </c>
    </row>
    <row r="96" s="2" customFormat="1">
      <c r="A96" s="39"/>
      <c r="B96" s="40"/>
      <c r="C96" s="41"/>
      <c r="D96" s="226" t="s">
        <v>158</v>
      </c>
      <c r="E96" s="41"/>
      <c r="F96" s="227" t="s">
        <v>665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158</v>
      </c>
      <c r="AU96" s="18" t="s">
        <v>82</v>
      </c>
    </row>
    <row r="97" s="13" customFormat="1">
      <c r="A97" s="13"/>
      <c r="B97" s="231"/>
      <c r="C97" s="232"/>
      <c r="D97" s="233" t="s">
        <v>160</v>
      </c>
      <c r="E97" s="234" t="s">
        <v>19</v>
      </c>
      <c r="F97" s="235" t="s">
        <v>666</v>
      </c>
      <c r="G97" s="232"/>
      <c r="H97" s="234" t="s">
        <v>19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160</v>
      </c>
      <c r="AU97" s="241" t="s">
        <v>82</v>
      </c>
      <c r="AV97" s="13" t="s">
        <v>80</v>
      </c>
      <c r="AW97" s="13" t="s">
        <v>35</v>
      </c>
      <c r="AX97" s="13" t="s">
        <v>73</v>
      </c>
      <c r="AY97" s="241" t="s">
        <v>149</v>
      </c>
    </row>
    <row r="98" s="13" customFormat="1">
      <c r="A98" s="13"/>
      <c r="B98" s="231"/>
      <c r="C98" s="232"/>
      <c r="D98" s="233" t="s">
        <v>160</v>
      </c>
      <c r="E98" s="234" t="s">
        <v>19</v>
      </c>
      <c r="F98" s="235" t="s">
        <v>667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160</v>
      </c>
      <c r="AU98" s="241" t="s">
        <v>82</v>
      </c>
      <c r="AV98" s="13" t="s">
        <v>80</v>
      </c>
      <c r="AW98" s="13" t="s">
        <v>35</v>
      </c>
      <c r="AX98" s="13" t="s">
        <v>73</v>
      </c>
      <c r="AY98" s="241" t="s">
        <v>149</v>
      </c>
    </row>
    <row r="99" s="14" customFormat="1">
      <c r="A99" s="14"/>
      <c r="B99" s="242"/>
      <c r="C99" s="243"/>
      <c r="D99" s="233" t="s">
        <v>160</v>
      </c>
      <c r="E99" s="244" t="s">
        <v>19</v>
      </c>
      <c r="F99" s="245" t="s">
        <v>668</v>
      </c>
      <c r="G99" s="243"/>
      <c r="H99" s="246">
        <v>0.40000000000000002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160</v>
      </c>
      <c r="AU99" s="252" t="s">
        <v>82</v>
      </c>
      <c r="AV99" s="14" t="s">
        <v>82</v>
      </c>
      <c r="AW99" s="14" t="s">
        <v>35</v>
      </c>
      <c r="AX99" s="14" t="s">
        <v>73</v>
      </c>
      <c r="AY99" s="252" t="s">
        <v>149</v>
      </c>
    </row>
    <row r="100" s="15" customFormat="1">
      <c r="A100" s="15"/>
      <c r="B100" s="253"/>
      <c r="C100" s="254"/>
      <c r="D100" s="233" t="s">
        <v>160</v>
      </c>
      <c r="E100" s="255" t="s">
        <v>19</v>
      </c>
      <c r="F100" s="256" t="s">
        <v>164</v>
      </c>
      <c r="G100" s="254"/>
      <c r="H100" s="257">
        <v>0.40000000000000002</v>
      </c>
      <c r="I100" s="258"/>
      <c r="J100" s="254"/>
      <c r="K100" s="254"/>
      <c r="L100" s="259"/>
      <c r="M100" s="260"/>
      <c r="N100" s="261"/>
      <c r="O100" s="261"/>
      <c r="P100" s="261"/>
      <c r="Q100" s="261"/>
      <c r="R100" s="261"/>
      <c r="S100" s="261"/>
      <c r="T100" s="262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3" t="s">
        <v>160</v>
      </c>
      <c r="AU100" s="263" t="s">
        <v>82</v>
      </c>
      <c r="AV100" s="15" t="s">
        <v>156</v>
      </c>
      <c r="AW100" s="15" t="s">
        <v>35</v>
      </c>
      <c r="AX100" s="15" t="s">
        <v>80</v>
      </c>
      <c r="AY100" s="263" t="s">
        <v>149</v>
      </c>
    </row>
    <row r="101" s="2" customFormat="1" ht="33" customHeight="1">
      <c r="A101" s="39"/>
      <c r="B101" s="40"/>
      <c r="C101" s="213" t="s">
        <v>82</v>
      </c>
      <c r="D101" s="213" t="s">
        <v>151</v>
      </c>
      <c r="E101" s="214" t="s">
        <v>407</v>
      </c>
      <c r="F101" s="215" t="s">
        <v>408</v>
      </c>
      <c r="G101" s="216" t="s">
        <v>203</v>
      </c>
      <c r="H101" s="217">
        <v>0.40000000000000002</v>
      </c>
      <c r="I101" s="218"/>
      <c r="J101" s="219">
        <f>ROUND(I101*H101,2)</f>
        <v>0</v>
      </c>
      <c r="K101" s="215" t="s">
        <v>155</v>
      </c>
      <c r="L101" s="45"/>
      <c r="M101" s="220" t="s">
        <v>19</v>
      </c>
      <c r="N101" s="221" t="s">
        <v>44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0.28999999999999998</v>
      </c>
      <c r="T101" s="223">
        <f>S101*H101</f>
        <v>0.11599999999999999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156</v>
      </c>
      <c r="AT101" s="224" t="s">
        <v>151</v>
      </c>
      <c r="AU101" s="224" t="s">
        <v>82</v>
      </c>
      <c r="AY101" s="18" t="s">
        <v>149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80</v>
      </c>
      <c r="BK101" s="225">
        <f>ROUND(I101*H101,2)</f>
        <v>0</v>
      </c>
      <c r="BL101" s="18" t="s">
        <v>156</v>
      </c>
      <c r="BM101" s="224" t="s">
        <v>669</v>
      </c>
    </row>
    <row r="102" s="2" customFormat="1">
      <c r="A102" s="39"/>
      <c r="B102" s="40"/>
      <c r="C102" s="41"/>
      <c r="D102" s="226" t="s">
        <v>158</v>
      </c>
      <c r="E102" s="41"/>
      <c r="F102" s="227" t="s">
        <v>410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82</v>
      </c>
    </row>
    <row r="103" s="13" customFormat="1">
      <c r="A103" s="13"/>
      <c r="B103" s="231"/>
      <c r="C103" s="232"/>
      <c r="D103" s="233" t="s">
        <v>160</v>
      </c>
      <c r="E103" s="234" t="s">
        <v>19</v>
      </c>
      <c r="F103" s="235" t="s">
        <v>161</v>
      </c>
      <c r="G103" s="232"/>
      <c r="H103" s="234" t="s">
        <v>19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160</v>
      </c>
      <c r="AU103" s="241" t="s">
        <v>82</v>
      </c>
      <c r="AV103" s="13" t="s">
        <v>80</v>
      </c>
      <c r="AW103" s="13" t="s">
        <v>35</v>
      </c>
      <c r="AX103" s="13" t="s">
        <v>73</v>
      </c>
      <c r="AY103" s="241" t="s">
        <v>149</v>
      </c>
    </row>
    <row r="104" s="13" customFormat="1">
      <c r="A104" s="13"/>
      <c r="B104" s="231"/>
      <c r="C104" s="232"/>
      <c r="D104" s="233" t="s">
        <v>160</v>
      </c>
      <c r="E104" s="234" t="s">
        <v>19</v>
      </c>
      <c r="F104" s="235" t="s">
        <v>670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160</v>
      </c>
      <c r="AU104" s="241" t="s">
        <v>82</v>
      </c>
      <c r="AV104" s="13" t="s">
        <v>80</v>
      </c>
      <c r="AW104" s="13" t="s">
        <v>35</v>
      </c>
      <c r="AX104" s="13" t="s">
        <v>73</v>
      </c>
      <c r="AY104" s="241" t="s">
        <v>149</v>
      </c>
    </row>
    <row r="105" s="14" customFormat="1">
      <c r="A105" s="14"/>
      <c r="B105" s="242"/>
      <c r="C105" s="243"/>
      <c r="D105" s="233" t="s">
        <v>160</v>
      </c>
      <c r="E105" s="244" t="s">
        <v>19</v>
      </c>
      <c r="F105" s="245" t="s">
        <v>668</v>
      </c>
      <c r="G105" s="243"/>
      <c r="H105" s="246">
        <v>0.40000000000000002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2" t="s">
        <v>160</v>
      </c>
      <c r="AU105" s="252" t="s">
        <v>82</v>
      </c>
      <c r="AV105" s="14" t="s">
        <v>82</v>
      </c>
      <c r="AW105" s="14" t="s">
        <v>35</v>
      </c>
      <c r="AX105" s="14" t="s">
        <v>73</v>
      </c>
      <c r="AY105" s="252" t="s">
        <v>149</v>
      </c>
    </row>
    <row r="106" s="15" customFormat="1">
      <c r="A106" s="15"/>
      <c r="B106" s="253"/>
      <c r="C106" s="254"/>
      <c r="D106" s="233" t="s">
        <v>160</v>
      </c>
      <c r="E106" s="255" t="s">
        <v>19</v>
      </c>
      <c r="F106" s="256" t="s">
        <v>164</v>
      </c>
      <c r="G106" s="254"/>
      <c r="H106" s="257">
        <v>0.40000000000000002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3" t="s">
        <v>160</v>
      </c>
      <c r="AU106" s="263" t="s">
        <v>82</v>
      </c>
      <c r="AV106" s="15" t="s">
        <v>156</v>
      </c>
      <c r="AW106" s="15" t="s">
        <v>35</v>
      </c>
      <c r="AX106" s="15" t="s">
        <v>80</v>
      </c>
      <c r="AY106" s="263" t="s">
        <v>149</v>
      </c>
    </row>
    <row r="107" s="2" customFormat="1" ht="24.15" customHeight="1">
      <c r="A107" s="39"/>
      <c r="B107" s="40"/>
      <c r="C107" s="213" t="s">
        <v>171</v>
      </c>
      <c r="D107" s="213" t="s">
        <v>151</v>
      </c>
      <c r="E107" s="214" t="s">
        <v>152</v>
      </c>
      <c r="F107" s="215" t="s">
        <v>153</v>
      </c>
      <c r="G107" s="216" t="s">
        <v>154</v>
      </c>
      <c r="H107" s="217">
        <v>64.650000000000006</v>
      </c>
      <c r="I107" s="218"/>
      <c r="J107" s="219">
        <f>ROUND(I107*H107,2)</f>
        <v>0</v>
      </c>
      <c r="K107" s="215" t="s">
        <v>155</v>
      </c>
      <c r="L107" s="45"/>
      <c r="M107" s="220" t="s">
        <v>19</v>
      </c>
      <c r="N107" s="221" t="s">
        <v>44</v>
      </c>
      <c r="O107" s="85"/>
      <c r="P107" s="222">
        <f>O107*H107</f>
        <v>0</v>
      </c>
      <c r="Q107" s="222">
        <v>0.00010000000000000001</v>
      </c>
      <c r="R107" s="222">
        <f>Q107*H107</f>
        <v>0.0064650000000000011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156</v>
      </c>
      <c r="AT107" s="224" t="s">
        <v>151</v>
      </c>
      <c r="AU107" s="224" t="s">
        <v>82</v>
      </c>
      <c r="AY107" s="18" t="s">
        <v>149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80</v>
      </c>
      <c r="BK107" s="225">
        <f>ROUND(I107*H107,2)</f>
        <v>0</v>
      </c>
      <c r="BL107" s="18" t="s">
        <v>156</v>
      </c>
      <c r="BM107" s="224" t="s">
        <v>157</v>
      </c>
    </row>
    <row r="108" s="2" customFormat="1">
      <c r="A108" s="39"/>
      <c r="B108" s="40"/>
      <c r="C108" s="41"/>
      <c r="D108" s="226" t="s">
        <v>158</v>
      </c>
      <c r="E108" s="41"/>
      <c r="F108" s="227" t="s">
        <v>159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82</v>
      </c>
    </row>
    <row r="109" s="13" customFormat="1">
      <c r="A109" s="13"/>
      <c r="B109" s="231"/>
      <c r="C109" s="232"/>
      <c r="D109" s="233" t="s">
        <v>160</v>
      </c>
      <c r="E109" s="234" t="s">
        <v>19</v>
      </c>
      <c r="F109" s="235" t="s">
        <v>161</v>
      </c>
      <c r="G109" s="232"/>
      <c r="H109" s="234" t="s">
        <v>19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160</v>
      </c>
      <c r="AU109" s="241" t="s">
        <v>82</v>
      </c>
      <c r="AV109" s="13" t="s">
        <v>80</v>
      </c>
      <c r="AW109" s="13" t="s">
        <v>35</v>
      </c>
      <c r="AX109" s="13" t="s">
        <v>73</v>
      </c>
      <c r="AY109" s="241" t="s">
        <v>149</v>
      </c>
    </row>
    <row r="110" s="13" customFormat="1">
      <c r="A110" s="13"/>
      <c r="B110" s="231"/>
      <c r="C110" s="232"/>
      <c r="D110" s="233" t="s">
        <v>160</v>
      </c>
      <c r="E110" s="234" t="s">
        <v>19</v>
      </c>
      <c r="F110" s="235" t="s">
        <v>670</v>
      </c>
      <c r="G110" s="232"/>
      <c r="H110" s="234" t="s">
        <v>19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160</v>
      </c>
      <c r="AU110" s="241" t="s">
        <v>82</v>
      </c>
      <c r="AV110" s="13" t="s">
        <v>80</v>
      </c>
      <c r="AW110" s="13" t="s">
        <v>35</v>
      </c>
      <c r="AX110" s="13" t="s">
        <v>73</v>
      </c>
      <c r="AY110" s="241" t="s">
        <v>149</v>
      </c>
    </row>
    <row r="111" s="14" customFormat="1">
      <c r="A111" s="14"/>
      <c r="B111" s="242"/>
      <c r="C111" s="243"/>
      <c r="D111" s="233" t="s">
        <v>160</v>
      </c>
      <c r="E111" s="244" t="s">
        <v>19</v>
      </c>
      <c r="F111" s="245" t="s">
        <v>671</v>
      </c>
      <c r="G111" s="243"/>
      <c r="H111" s="246">
        <v>56.850000000000001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160</v>
      </c>
      <c r="AU111" s="252" t="s">
        <v>82</v>
      </c>
      <c r="AV111" s="14" t="s">
        <v>82</v>
      </c>
      <c r="AW111" s="14" t="s">
        <v>35</v>
      </c>
      <c r="AX111" s="14" t="s">
        <v>73</v>
      </c>
      <c r="AY111" s="252" t="s">
        <v>149</v>
      </c>
    </row>
    <row r="112" s="13" customFormat="1">
      <c r="A112" s="13"/>
      <c r="B112" s="231"/>
      <c r="C112" s="232"/>
      <c r="D112" s="233" t="s">
        <v>160</v>
      </c>
      <c r="E112" s="234" t="s">
        <v>19</v>
      </c>
      <c r="F112" s="235" t="s">
        <v>672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160</v>
      </c>
      <c r="AU112" s="241" t="s">
        <v>82</v>
      </c>
      <c r="AV112" s="13" t="s">
        <v>80</v>
      </c>
      <c r="AW112" s="13" t="s">
        <v>35</v>
      </c>
      <c r="AX112" s="13" t="s">
        <v>73</v>
      </c>
      <c r="AY112" s="241" t="s">
        <v>149</v>
      </c>
    </row>
    <row r="113" s="14" customFormat="1">
      <c r="A113" s="14"/>
      <c r="B113" s="242"/>
      <c r="C113" s="243"/>
      <c r="D113" s="233" t="s">
        <v>160</v>
      </c>
      <c r="E113" s="244" t="s">
        <v>19</v>
      </c>
      <c r="F113" s="245" t="s">
        <v>673</v>
      </c>
      <c r="G113" s="243"/>
      <c r="H113" s="246">
        <v>7.7999999999999998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160</v>
      </c>
      <c r="AU113" s="252" t="s">
        <v>82</v>
      </c>
      <c r="AV113" s="14" t="s">
        <v>82</v>
      </c>
      <c r="AW113" s="14" t="s">
        <v>35</v>
      </c>
      <c r="AX113" s="14" t="s">
        <v>73</v>
      </c>
      <c r="AY113" s="252" t="s">
        <v>149</v>
      </c>
    </row>
    <row r="114" s="15" customFormat="1">
      <c r="A114" s="15"/>
      <c r="B114" s="253"/>
      <c r="C114" s="254"/>
      <c r="D114" s="233" t="s">
        <v>160</v>
      </c>
      <c r="E114" s="255" t="s">
        <v>19</v>
      </c>
      <c r="F114" s="256" t="s">
        <v>164</v>
      </c>
      <c r="G114" s="254"/>
      <c r="H114" s="257">
        <v>64.650000000000006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160</v>
      </c>
      <c r="AU114" s="263" t="s">
        <v>82</v>
      </c>
      <c r="AV114" s="15" t="s">
        <v>156</v>
      </c>
      <c r="AW114" s="15" t="s">
        <v>35</v>
      </c>
      <c r="AX114" s="15" t="s">
        <v>80</v>
      </c>
      <c r="AY114" s="263" t="s">
        <v>149</v>
      </c>
    </row>
    <row r="115" s="2" customFormat="1" ht="24.15" customHeight="1">
      <c r="A115" s="39"/>
      <c r="B115" s="40"/>
      <c r="C115" s="213" t="s">
        <v>156</v>
      </c>
      <c r="D115" s="213" t="s">
        <v>151</v>
      </c>
      <c r="E115" s="214" t="s">
        <v>165</v>
      </c>
      <c r="F115" s="215" t="s">
        <v>166</v>
      </c>
      <c r="G115" s="216" t="s">
        <v>154</v>
      </c>
      <c r="H115" s="217">
        <v>64.650000000000006</v>
      </c>
      <c r="I115" s="218"/>
      <c r="J115" s="219">
        <f>ROUND(I115*H115,2)</f>
        <v>0</v>
      </c>
      <c r="K115" s="215" t="s">
        <v>155</v>
      </c>
      <c r="L115" s="45"/>
      <c r="M115" s="220" t="s">
        <v>19</v>
      </c>
      <c r="N115" s="221" t="s">
        <v>44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156</v>
      </c>
      <c r="AT115" s="224" t="s">
        <v>151</v>
      </c>
      <c r="AU115" s="224" t="s">
        <v>82</v>
      </c>
      <c r="AY115" s="18" t="s">
        <v>149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80</v>
      </c>
      <c r="BK115" s="225">
        <f>ROUND(I115*H115,2)</f>
        <v>0</v>
      </c>
      <c r="BL115" s="18" t="s">
        <v>156</v>
      </c>
      <c r="BM115" s="224" t="s">
        <v>167</v>
      </c>
    </row>
    <row r="116" s="2" customFormat="1">
      <c r="A116" s="39"/>
      <c r="B116" s="40"/>
      <c r="C116" s="41"/>
      <c r="D116" s="226" t="s">
        <v>158</v>
      </c>
      <c r="E116" s="41"/>
      <c r="F116" s="227" t="s">
        <v>168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158</v>
      </c>
      <c r="AU116" s="18" t="s">
        <v>82</v>
      </c>
    </row>
    <row r="117" s="13" customFormat="1">
      <c r="A117" s="13"/>
      <c r="B117" s="231"/>
      <c r="C117" s="232"/>
      <c r="D117" s="233" t="s">
        <v>160</v>
      </c>
      <c r="E117" s="234" t="s">
        <v>19</v>
      </c>
      <c r="F117" s="235" t="s">
        <v>161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160</v>
      </c>
      <c r="AU117" s="241" t="s">
        <v>82</v>
      </c>
      <c r="AV117" s="13" t="s">
        <v>80</v>
      </c>
      <c r="AW117" s="13" t="s">
        <v>35</v>
      </c>
      <c r="AX117" s="13" t="s">
        <v>73</v>
      </c>
      <c r="AY117" s="241" t="s">
        <v>149</v>
      </c>
    </row>
    <row r="118" s="13" customFormat="1">
      <c r="A118" s="13"/>
      <c r="B118" s="231"/>
      <c r="C118" s="232"/>
      <c r="D118" s="233" t="s">
        <v>160</v>
      </c>
      <c r="E118" s="234" t="s">
        <v>19</v>
      </c>
      <c r="F118" s="235" t="s">
        <v>670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160</v>
      </c>
      <c r="AU118" s="241" t="s">
        <v>82</v>
      </c>
      <c r="AV118" s="13" t="s">
        <v>80</v>
      </c>
      <c r="AW118" s="13" t="s">
        <v>35</v>
      </c>
      <c r="AX118" s="13" t="s">
        <v>73</v>
      </c>
      <c r="AY118" s="241" t="s">
        <v>149</v>
      </c>
    </row>
    <row r="119" s="14" customFormat="1">
      <c r="A119" s="14"/>
      <c r="B119" s="242"/>
      <c r="C119" s="243"/>
      <c r="D119" s="233" t="s">
        <v>160</v>
      </c>
      <c r="E119" s="244" t="s">
        <v>19</v>
      </c>
      <c r="F119" s="245" t="s">
        <v>671</v>
      </c>
      <c r="G119" s="243"/>
      <c r="H119" s="246">
        <v>56.850000000000001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160</v>
      </c>
      <c r="AU119" s="252" t="s">
        <v>82</v>
      </c>
      <c r="AV119" s="14" t="s">
        <v>82</v>
      </c>
      <c r="AW119" s="14" t="s">
        <v>35</v>
      </c>
      <c r="AX119" s="14" t="s">
        <v>73</v>
      </c>
      <c r="AY119" s="252" t="s">
        <v>149</v>
      </c>
    </row>
    <row r="120" s="13" customFormat="1">
      <c r="A120" s="13"/>
      <c r="B120" s="231"/>
      <c r="C120" s="232"/>
      <c r="D120" s="233" t="s">
        <v>160</v>
      </c>
      <c r="E120" s="234" t="s">
        <v>19</v>
      </c>
      <c r="F120" s="235" t="s">
        <v>672</v>
      </c>
      <c r="G120" s="232"/>
      <c r="H120" s="234" t="s">
        <v>19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160</v>
      </c>
      <c r="AU120" s="241" t="s">
        <v>82</v>
      </c>
      <c r="AV120" s="13" t="s">
        <v>80</v>
      </c>
      <c r="AW120" s="13" t="s">
        <v>35</v>
      </c>
      <c r="AX120" s="13" t="s">
        <v>73</v>
      </c>
      <c r="AY120" s="241" t="s">
        <v>149</v>
      </c>
    </row>
    <row r="121" s="14" customFormat="1">
      <c r="A121" s="14"/>
      <c r="B121" s="242"/>
      <c r="C121" s="243"/>
      <c r="D121" s="233" t="s">
        <v>160</v>
      </c>
      <c r="E121" s="244" t="s">
        <v>19</v>
      </c>
      <c r="F121" s="245" t="s">
        <v>673</v>
      </c>
      <c r="G121" s="243"/>
      <c r="H121" s="246">
        <v>7.7999999999999998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160</v>
      </c>
      <c r="AU121" s="252" t="s">
        <v>82</v>
      </c>
      <c r="AV121" s="14" t="s">
        <v>82</v>
      </c>
      <c r="AW121" s="14" t="s">
        <v>35</v>
      </c>
      <c r="AX121" s="14" t="s">
        <v>73</v>
      </c>
      <c r="AY121" s="252" t="s">
        <v>149</v>
      </c>
    </row>
    <row r="122" s="15" customFormat="1">
      <c r="A122" s="15"/>
      <c r="B122" s="253"/>
      <c r="C122" s="254"/>
      <c r="D122" s="233" t="s">
        <v>160</v>
      </c>
      <c r="E122" s="255" t="s">
        <v>19</v>
      </c>
      <c r="F122" s="256" t="s">
        <v>164</v>
      </c>
      <c r="G122" s="254"/>
      <c r="H122" s="257">
        <v>64.650000000000006</v>
      </c>
      <c r="I122" s="258"/>
      <c r="J122" s="254"/>
      <c r="K122" s="254"/>
      <c r="L122" s="259"/>
      <c r="M122" s="260"/>
      <c r="N122" s="261"/>
      <c r="O122" s="261"/>
      <c r="P122" s="261"/>
      <c r="Q122" s="261"/>
      <c r="R122" s="261"/>
      <c r="S122" s="261"/>
      <c r="T122" s="262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3" t="s">
        <v>160</v>
      </c>
      <c r="AU122" s="263" t="s">
        <v>82</v>
      </c>
      <c r="AV122" s="15" t="s">
        <v>156</v>
      </c>
      <c r="AW122" s="15" t="s">
        <v>35</v>
      </c>
      <c r="AX122" s="15" t="s">
        <v>80</v>
      </c>
      <c r="AY122" s="263" t="s">
        <v>149</v>
      </c>
    </row>
    <row r="123" s="12" customFormat="1" ht="22.8" customHeight="1">
      <c r="A123" s="12"/>
      <c r="B123" s="197"/>
      <c r="C123" s="198"/>
      <c r="D123" s="199" t="s">
        <v>72</v>
      </c>
      <c r="E123" s="211" t="s">
        <v>169</v>
      </c>
      <c r="F123" s="211" t="s">
        <v>170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SUM(P124:P168)</f>
        <v>0</v>
      </c>
      <c r="Q123" s="205"/>
      <c r="R123" s="206">
        <f>SUM(R124:R168)</f>
        <v>0</v>
      </c>
      <c r="S123" s="205"/>
      <c r="T123" s="207">
        <f>SUM(T124:T168)</f>
        <v>17.079742499999998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80</v>
      </c>
      <c r="AT123" s="209" t="s">
        <v>72</v>
      </c>
      <c r="AU123" s="209" t="s">
        <v>80</v>
      </c>
      <c r="AY123" s="208" t="s">
        <v>149</v>
      </c>
      <c r="BK123" s="210">
        <f>SUM(BK124:BK168)</f>
        <v>0</v>
      </c>
    </row>
    <row r="124" s="2" customFormat="1" ht="16.5" customHeight="1">
      <c r="A124" s="39"/>
      <c r="B124" s="40"/>
      <c r="C124" s="213" t="s">
        <v>186</v>
      </c>
      <c r="D124" s="213" t="s">
        <v>151</v>
      </c>
      <c r="E124" s="214" t="s">
        <v>172</v>
      </c>
      <c r="F124" s="215" t="s">
        <v>173</v>
      </c>
      <c r="G124" s="216" t="s">
        <v>174</v>
      </c>
      <c r="H124" s="217">
        <v>5.609</v>
      </c>
      <c r="I124" s="218"/>
      <c r="J124" s="219">
        <f>ROUND(I124*H124,2)</f>
        <v>0</v>
      </c>
      <c r="K124" s="215" t="s">
        <v>155</v>
      </c>
      <c r="L124" s="45"/>
      <c r="M124" s="220" t="s">
        <v>19</v>
      </c>
      <c r="N124" s="221" t="s">
        <v>44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2.3999999999999999</v>
      </c>
      <c r="T124" s="223">
        <f>S124*H124</f>
        <v>13.461599999999999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156</v>
      </c>
      <c r="AT124" s="224" t="s">
        <v>151</v>
      </c>
      <c r="AU124" s="224" t="s">
        <v>82</v>
      </c>
      <c r="AY124" s="18" t="s">
        <v>149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80</v>
      </c>
      <c r="BK124" s="225">
        <f>ROUND(I124*H124,2)</f>
        <v>0</v>
      </c>
      <c r="BL124" s="18" t="s">
        <v>156</v>
      </c>
      <c r="BM124" s="224" t="s">
        <v>175</v>
      </c>
    </row>
    <row r="125" s="2" customFormat="1">
      <c r="A125" s="39"/>
      <c r="B125" s="40"/>
      <c r="C125" s="41"/>
      <c r="D125" s="226" t="s">
        <v>158</v>
      </c>
      <c r="E125" s="41"/>
      <c r="F125" s="227" t="s">
        <v>176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158</v>
      </c>
      <c r="AU125" s="18" t="s">
        <v>82</v>
      </c>
    </row>
    <row r="126" s="13" customFormat="1">
      <c r="A126" s="13"/>
      <c r="B126" s="231"/>
      <c r="C126" s="232"/>
      <c r="D126" s="233" t="s">
        <v>160</v>
      </c>
      <c r="E126" s="234" t="s">
        <v>19</v>
      </c>
      <c r="F126" s="235" t="s">
        <v>161</v>
      </c>
      <c r="G126" s="232"/>
      <c r="H126" s="234" t="s">
        <v>19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160</v>
      </c>
      <c r="AU126" s="241" t="s">
        <v>82</v>
      </c>
      <c r="AV126" s="13" t="s">
        <v>80</v>
      </c>
      <c r="AW126" s="13" t="s">
        <v>35</v>
      </c>
      <c r="AX126" s="13" t="s">
        <v>73</v>
      </c>
      <c r="AY126" s="241" t="s">
        <v>149</v>
      </c>
    </row>
    <row r="127" s="13" customFormat="1">
      <c r="A127" s="13"/>
      <c r="B127" s="231"/>
      <c r="C127" s="232"/>
      <c r="D127" s="233" t="s">
        <v>160</v>
      </c>
      <c r="E127" s="234" t="s">
        <v>19</v>
      </c>
      <c r="F127" s="235" t="s">
        <v>674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160</v>
      </c>
      <c r="AU127" s="241" t="s">
        <v>82</v>
      </c>
      <c r="AV127" s="13" t="s">
        <v>80</v>
      </c>
      <c r="AW127" s="13" t="s">
        <v>35</v>
      </c>
      <c r="AX127" s="13" t="s">
        <v>73</v>
      </c>
      <c r="AY127" s="241" t="s">
        <v>149</v>
      </c>
    </row>
    <row r="128" s="14" customFormat="1">
      <c r="A128" s="14"/>
      <c r="B128" s="242"/>
      <c r="C128" s="243"/>
      <c r="D128" s="233" t="s">
        <v>160</v>
      </c>
      <c r="E128" s="244" t="s">
        <v>19</v>
      </c>
      <c r="F128" s="245" t="s">
        <v>675</v>
      </c>
      <c r="G128" s="243"/>
      <c r="H128" s="246">
        <v>4.7030000000000003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160</v>
      </c>
      <c r="AU128" s="252" t="s">
        <v>82</v>
      </c>
      <c r="AV128" s="14" t="s">
        <v>82</v>
      </c>
      <c r="AW128" s="14" t="s">
        <v>35</v>
      </c>
      <c r="AX128" s="14" t="s">
        <v>73</v>
      </c>
      <c r="AY128" s="252" t="s">
        <v>149</v>
      </c>
    </row>
    <row r="129" s="14" customFormat="1">
      <c r="A129" s="14"/>
      <c r="B129" s="242"/>
      <c r="C129" s="243"/>
      <c r="D129" s="233" t="s">
        <v>160</v>
      </c>
      <c r="E129" s="244" t="s">
        <v>19</v>
      </c>
      <c r="F129" s="245" t="s">
        <v>676</v>
      </c>
      <c r="G129" s="243"/>
      <c r="H129" s="246">
        <v>0.90600000000000003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160</v>
      </c>
      <c r="AU129" s="252" t="s">
        <v>82</v>
      </c>
      <c r="AV129" s="14" t="s">
        <v>82</v>
      </c>
      <c r="AW129" s="14" t="s">
        <v>35</v>
      </c>
      <c r="AX129" s="14" t="s">
        <v>73</v>
      </c>
      <c r="AY129" s="252" t="s">
        <v>149</v>
      </c>
    </row>
    <row r="130" s="15" customFormat="1">
      <c r="A130" s="15"/>
      <c r="B130" s="253"/>
      <c r="C130" s="254"/>
      <c r="D130" s="233" t="s">
        <v>160</v>
      </c>
      <c r="E130" s="255" t="s">
        <v>19</v>
      </c>
      <c r="F130" s="256" t="s">
        <v>164</v>
      </c>
      <c r="G130" s="254"/>
      <c r="H130" s="257">
        <v>5.609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160</v>
      </c>
      <c r="AU130" s="263" t="s">
        <v>82</v>
      </c>
      <c r="AV130" s="15" t="s">
        <v>156</v>
      </c>
      <c r="AW130" s="15" t="s">
        <v>35</v>
      </c>
      <c r="AX130" s="15" t="s">
        <v>80</v>
      </c>
      <c r="AY130" s="263" t="s">
        <v>149</v>
      </c>
    </row>
    <row r="131" s="2" customFormat="1" ht="21.75" customHeight="1">
      <c r="A131" s="39"/>
      <c r="B131" s="40"/>
      <c r="C131" s="213" t="s">
        <v>193</v>
      </c>
      <c r="D131" s="213" t="s">
        <v>151</v>
      </c>
      <c r="E131" s="214" t="s">
        <v>179</v>
      </c>
      <c r="F131" s="215" t="s">
        <v>180</v>
      </c>
      <c r="G131" s="216" t="s">
        <v>181</v>
      </c>
      <c r="H131" s="217">
        <v>15</v>
      </c>
      <c r="I131" s="218"/>
      <c r="J131" s="219">
        <f>ROUND(I131*H131,2)</f>
        <v>0</v>
      </c>
      <c r="K131" s="215" t="s">
        <v>155</v>
      </c>
      <c r="L131" s="45"/>
      <c r="M131" s="220" t="s">
        <v>19</v>
      </c>
      <c r="N131" s="221" t="s">
        <v>44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0.16500000000000001</v>
      </c>
      <c r="T131" s="223">
        <f>S131*H131</f>
        <v>2.4750000000000001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156</v>
      </c>
      <c r="AT131" s="224" t="s">
        <v>151</v>
      </c>
      <c r="AU131" s="224" t="s">
        <v>82</v>
      </c>
      <c r="AY131" s="18" t="s">
        <v>149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80</v>
      </c>
      <c r="BK131" s="225">
        <f>ROUND(I131*H131,2)</f>
        <v>0</v>
      </c>
      <c r="BL131" s="18" t="s">
        <v>156</v>
      </c>
      <c r="BM131" s="224" t="s">
        <v>439</v>
      </c>
    </row>
    <row r="132" s="2" customFormat="1">
      <c r="A132" s="39"/>
      <c r="B132" s="40"/>
      <c r="C132" s="41"/>
      <c r="D132" s="226" t="s">
        <v>158</v>
      </c>
      <c r="E132" s="41"/>
      <c r="F132" s="227" t="s">
        <v>183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158</v>
      </c>
      <c r="AU132" s="18" t="s">
        <v>82</v>
      </c>
    </row>
    <row r="133" s="13" customFormat="1">
      <c r="A133" s="13"/>
      <c r="B133" s="231"/>
      <c r="C133" s="232"/>
      <c r="D133" s="233" t="s">
        <v>160</v>
      </c>
      <c r="E133" s="234" t="s">
        <v>19</v>
      </c>
      <c r="F133" s="235" t="s">
        <v>184</v>
      </c>
      <c r="G133" s="232"/>
      <c r="H133" s="234" t="s">
        <v>19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160</v>
      </c>
      <c r="AU133" s="241" t="s">
        <v>82</v>
      </c>
      <c r="AV133" s="13" t="s">
        <v>80</v>
      </c>
      <c r="AW133" s="13" t="s">
        <v>35</v>
      </c>
      <c r="AX133" s="13" t="s">
        <v>73</v>
      </c>
      <c r="AY133" s="241" t="s">
        <v>149</v>
      </c>
    </row>
    <row r="134" s="13" customFormat="1">
      <c r="A134" s="13"/>
      <c r="B134" s="231"/>
      <c r="C134" s="232"/>
      <c r="D134" s="233" t="s">
        <v>160</v>
      </c>
      <c r="E134" s="234" t="s">
        <v>19</v>
      </c>
      <c r="F134" s="235" t="s">
        <v>670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160</v>
      </c>
      <c r="AU134" s="241" t="s">
        <v>82</v>
      </c>
      <c r="AV134" s="13" t="s">
        <v>80</v>
      </c>
      <c r="AW134" s="13" t="s">
        <v>35</v>
      </c>
      <c r="AX134" s="13" t="s">
        <v>73</v>
      </c>
      <c r="AY134" s="241" t="s">
        <v>149</v>
      </c>
    </row>
    <row r="135" s="14" customFormat="1">
      <c r="A135" s="14"/>
      <c r="B135" s="242"/>
      <c r="C135" s="243"/>
      <c r="D135" s="233" t="s">
        <v>160</v>
      </c>
      <c r="E135" s="244" t="s">
        <v>19</v>
      </c>
      <c r="F135" s="245" t="s">
        <v>8</v>
      </c>
      <c r="G135" s="243"/>
      <c r="H135" s="246">
        <v>15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160</v>
      </c>
      <c r="AU135" s="252" t="s">
        <v>82</v>
      </c>
      <c r="AV135" s="14" t="s">
        <v>82</v>
      </c>
      <c r="AW135" s="14" t="s">
        <v>35</v>
      </c>
      <c r="AX135" s="14" t="s">
        <v>73</v>
      </c>
      <c r="AY135" s="252" t="s">
        <v>149</v>
      </c>
    </row>
    <row r="136" s="15" customFormat="1">
      <c r="A136" s="15"/>
      <c r="B136" s="253"/>
      <c r="C136" s="254"/>
      <c r="D136" s="233" t="s">
        <v>160</v>
      </c>
      <c r="E136" s="255" t="s">
        <v>19</v>
      </c>
      <c r="F136" s="256" t="s">
        <v>164</v>
      </c>
      <c r="G136" s="254"/>
      <c r="H136" s="257">
        <v>15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160</v>
      </c>
      <c r="AU136" s="263" t="s">
        <v>82</v>
      </c>
      <c r="AV136" s="15" t="s">
        <v>156</v>
      </c>
      <c r="AW136" s="15" t="s">
        <v>35</v>
      </c>
      <c r="AX136" s="15" t="s">
        <v>80</v>
      </c>
      <c r="AY136" s="263" t="s">
        <v>149</v>
      </c>
    </row>
    <row r="137" s="2" customFormat="1" ht="21.75" customHeight="1">
      <c r="A137" s="39"/>
      <c r="B137" s="40"/>
      <c r="C137" s="213" t="s">
        <v>200</v>
      </c>
      <c r="D137" s="213" t="s">
        <v>151</v>
      </c>
      <c r="E137" s="214" t="s">
        <v>187</v>
      </c>
      <c r="F137" s="215" t="s">
        <v>188</v>
      </c>
      <c r="G137" s="216" t="s">
        <v>181</v>
      </c>
      <c r="H137" s="217">
        <v>2</v>
      </c>
      <c r="I137" s="218"/>
      <c r="J137" s="219">
        <f>ROUND(I137*H137,2)</f>
        <v>0</v>
      </c>
      <c r="K137" s="215" t="s">
        <v>155</v>
      </c>
      <c r="L137" s="45"/>
      <c r="M137" s="220" t="s">
        <v>19</v>
      </c>
      <c r="N137" s="221" t="s">
        <v>44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0.0080000000000000002</v>
      </c>
      <c r="T137" s="223">
        <f>S137*H137</f>
        <v>0.016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156</v>
      </c>
      <c r="AT137" s="224" t="s">
        <v>151</v>
      </c>
      <c r="AU137" s="224" t="s">
        <v>82</v>
      </c>
      <c r="AY137" s="18" t="s">
        <v>149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80</v>
      </c>
      <c r="BK137" s="225">
        <f>ROUND(I137*H137,2)</f>
        <v>0</v>
      </c>
      <c r="BL137" s="18" t="s">
        <v>156</v>
      </c>
      <c r="BM137" s="224" t="s">
        <v>189</v>
      </c>
    </row>
    <row r="138" s="2" customFormat="1">
      <c r="A138" s="39"/>
      <c r="B138" s="40"/>
      <c r="C138" s="41"/>
      <c r="D138" s="226" t="s">
        <v>158</v>
      </c>
      <c r="E138" s="41"/>
      <c r="F138" s="227" t="s">
        <v>190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158</v>
      </c>
      <c r="AU138" s="18" t="s">
        <v>82</v>
      </c>
    </row>
    <row r="139" s="13" customFormat="1">
      <c r="A139" s="13"/>
      <c r="B139" s="231"/>
      <c r="C139" s="232"/>
      <c r="D139" s="233" t="s">
        <v>160</v>
      </c>
      <c r="E139" s="234" t="s">
        <v>19</v>
      </c>
      <c r="F139" s="235" t="s">
        <v>184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160</v>
      </c>
      <c r="AU139" s="241" t="s">
        <v>82</v>
      </c>
      <c r="AV139" s="13" t="s">
        <v>80</v>
      </c>
      <c r="AW139" s="13" t="s">
        <v>35</v>
      </c>
      <c r="AX139" s="13" t="s">
        <v>73</v>
      </c>
      <c r="AY139" s="241" t="s">
        <v>149</v>
      </c>
    </row>
    <row r="140" s="13" customFormat="1">
      <c r="A140" s="13"/>
      <c r="B140" s="231"/>
      <c r="C140" s="232"/>
      <c r="D140" s="233" t="s">
        <v>160</v>
      </c>
      <c r="E140" s="234" t="s">
        <v>19</v>
      </c>
      <c r="F140" s="235" t="s">
        <v>672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160</v>
      </c>
      <c r="AU140" s="241" t="s">
        <v>82</v>
      </c>
      <c r="AV140" s="13" t="s">
        <v>80</v>
      </c>
      <c r="AW140" s="13" t="s">
        <v>35</v>
      </c>
      <c r="AX140" s="13" t="s">
        <v>73</v>
      </c>
      <c r="AY140" s="241" t="s">
        <v>149</v>
      </c>
    </row>
    <row r="141" s="14" customFormat="1">
      <c r="A141" s="14"/>
      <c r="B141" s="242"/>
      <c r="C141" s="243"/>
      <c r="D141" s="233" t="s">
        <v>160</v>
      </c>
      <c r="E141" s="244" t="s">
        <v>19</v>
      </c>
      <c r="F141" s="245" t="s">
        <v>82</v>
      </c>
      <c r="G141" s="243"/>
      <c r="H141" s="246">
        <v>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160</v>
      </c>
      <c r="AU141" s="252" t="s">
        <v>82</v>
      </c>
      <c r="AV141" s="14" t="s">
        <v>82</v>
      </c>
      <c r="AW141" s="14" t="s">
        <v>35</v>
      </c>
      <c r="AX141" s="14" t="s">
        <v>73</v>
      </c>
      <c r="AY141" s="252" t="s">
        <v>149</v>
      </c>
    </row>
    <row r="142" s="15" customFormat="1">
      <c r="A142" s="15"/>
      <c r="B142" s="253"/>
      <c r="C142" s="254"/>
      <c r="D142" s="233" t="s">
        <v>160</v>
      </c>
      <c r="E142" s="255" t="s">
        <v>19</v>
      </c>
      <c r="F142" s="256" t="s">
        <v>164</v>
      </c>
      <c r="G142" s="254"/>
      <c r="H142" s="257">
        <v>2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160</v>
      </c>
      <c r="AU142" s="263" t="s">
        <v>82</v>
      </c>
      <c r="AV142" s="15" t="s">
        <v>156</v>
      </c>
      <c r="AW142" s="15" t="s">
        <v>35</v>
      </c>
      <c r="AX142" s="15" t="s">
        <v>80</v>
      </c>
      <c r="AY142" s="263" t="s">
        <v>149</v>
      </c>
    </row>
    <row r="143" s="2" customFormat="1" ht="16.5" customHeight="1">
      <c r="A143" s="39"/>
      <c r="B143" s="40"/>
      <c r="C143" s="213" t="s">
        <v>211</v>
      </c>
      <c r="D143" s="213" t="s">
        <v>151</v>
      </c>
      <c r="E143" s="214" t="s">
        <v>194</v>
      </c>
      <c r="F143" s="215" t="s">
        <v>195</v>
      </c>
      <c r="G143" s="216" t="s">
        <v>154</v>
      </c>
      <c r="H143" s="217">
        <v>57.649999999999999</v>
      </c>
      <c r="I143" s="218"/>
      <c r="J143" s="219">
        <f>ROUND(I143*H143,2)</f>
        <v>0</v>
      </c>
      <c r="K143" s="215" t="s">
        <v>155</v>
      </c>
      <c r="L143" s="45"/>
      <c r="M143" s="220" t="s">
        <v>19</v>
      </c>
      <c r="N143" s="221" t="s">
        <v>44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0.0092499999999999995</v>
      </c>
      <c r="T143" s="223">
        <f>S143*H143</f>
        <v>0.53326249999999997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156</v>
      </c>
      <c r="AT143" s="224" t="s">
        <v>151</v>
      </c>
      <c r="AU143" s="224" t="s">
        <v>82</v>
      </c>
      <c r="AY143" s="18" t="s">
        <v>149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80</v>
      </c>
      <c r="BK143" s="225">
        <f>ROUND(I143*H143,2)</f>
        <v>0</v>
      </c>
      <c r="BL143" s="18" t="s">
        <v>156</v>
      </c>
      <c r="BM143" s="224" t="s">
        <v>196</v>
      </c>
    </row>
    <row r="144" s="2" customFormat="1">
      <c r="A144" s="39"/>
      <c r="B144" s="40"/>
      <c r="C144" s="41"/>
      <c r="D144" s="226" t="s">
        <v>158</v>
      </c>
      <c r="E144" s="41"/>
      <c r="F144" s="227" t="s">
        <v>197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158</v>
      </c>
      <c r="AU144" s="18" t="s">
        <v>82</v>
      </c>
    </row>
    <row r="145" s="13" customFormat="1">
      <c r="A145" s="13"/>
      <c r="B145" s="231"/>
      <c r="C145" s="232"/>
      <c r="D145" s="233" t="s">
        <v>160</v>
      </c>
      <c r="E145" s="234" t="s">
        <v>19</v>
      </c>
      <c r="F145" s="235" t="s">
        <v>161</v>
      </c>
      <c r="G145" s="232"/>
      <c r="H145" s="234" t="s">
        <v>19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160</v>
      </c>
      <c r="AU145" s="241" t="s">
        <v>82</v>
      </c>
      <c r="AV145" s="13" t="s">
        <v>80</v>
      </c>
      <c r="AW145" s="13" t="s">
        <v>35</v>
      </c>
      <c r="AX145" s="13" t="s">
        <v>73</v>
      </c>
      <c r="AY145" s="241" t="s">
        <v>149</v>
      </c>
    </row>
    <row r="146" s="13" customFormat="1">
      <c r="A146" s="13"/>
      <c r="B146" s="231"/>
      <c r="C146" s="232"/>
      <c r="D146" s="233" t="s">
        <v>160</v>
      </c>
      <c r="E146" s="234" t="s">
        <v>19</v>
      </c>
      <c r="F146" s="235" t="s">
        <v>670</v>
      </c>
      <c r="G146" s="232"/>
      <c r="H146" s="234" t="s">
        <v>19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160</v>
      </c>
      <c r="AU146" s="241" t="s">
        <v>82</v>
      </c>
      <c r="AV146" s="13" t="s">
        <v>80</v>
      </c>
      <c r="AW146" s="13" t="s">
        <v>35</v>
      </c>
      <c r="AX146" s="13" t="s">
        <v>73</v>
      </c>
      <c r="AY146" s="241" t="s">
        <v>149</v>
      </c>
    </row>
    <row r="147" s="14" customFormat="1">
      <c r="A147" s="14"/>
      <c r="B147" s="242"/>
      <c r="C147" s="243"/>
      <c r="D147" s="233" t="s">
        <v>160</v>
      </c>
      <c r="E147" s="244" t="s">
        <v>19</v>
      </c>
      <c r="F147" s="245" t="s">
        <v>677</v>
      </c>
      <c r="G147" s="243"/>
      <c r="H147" s="246">
        <v>49.850000000000001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160</v>
      </c>
      <c r="AU147" s="252" t="s">
        <v>82</v>
      </c>
      <c r="AV147" s="14" t="s">
        <v>82</v>
      </c>
      <c r="AW147" s="14" t="s">
        <v>35</v>
      </c>
      <c r="AX147" s="14" t="s">
        <v>73</v>
      </c>
      <c r="AY147" s="252" t="s">
        <v>149</v>
      </c>
    </row>
    <row r="148" s="13" customFormat="1">
      <c r="A148" s="13"/>
      <c r="B148" s="231"/>
      <c r="C148" s="232"/>
      <c r="D148" s="233" t="s">
        <v>160</v>
      </c>
      <c r="E148" s="234" t="s">
        <v>19</v>
      </c>
      <c r="F148" s="235" t="s">
        <v>672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160</v>
      </c>
      <c r="AU148" s="241" t="s">
        <v>82</v>
      </c>
      <c r="AV148" s="13" t="s">
        <v>80</v>
      </c>
      <c r="AW148" s="13" t="s">
        <v>35</v>
      </c>
      <c r="AX148" s="13" t="s">
        <v>73</v>
      </c>
      <c r="AY148" s="241" t="s">
        <v>149</v>
      </c>
    </row>
    <row r="149" s="14" customFormat="1">
      <c r="A149" s="14"/>
      <c r="B149" s="242"/>
      <c r="C149" s="243"/>
      <c r="D149" s="233" t="s">
        <v>160</v>
      </c>
      <c r="E149" s="244" t="s">
        <v>19</v>
      </c>
      <c r="F149" s="245" t="s">
        <v>678</v>
      </c>
      <c r="G149" s="243"/>
      <c r="H149" s="246">
        <v>7.7999999999999998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160</v>
      </c>
      <c r="AU149" s="252" t="s">
        <v>82</v>
      </c>
      <c r="AV149" s="14" t="s">
        <v>82</v>
      </c>
      <c r="AW149" s="14" t="s">
        <v>35</v>
      </c>
      <c r="AX149" s="14" t="s">
        <v>73</v>
      </c>
      <c r="AY149" s="252" t="s">
        <v>149</v>
      </c>
    </row>
    <row r="150" s="15" customFormat="1">
      <c r="A150" s="15"/>
      <c r="B150" s="253"/>
      <c r="C150" s="254"/>
      <c r="D150" s="233" t="s">
        <v>160</v>
      </c>
      <c r="E150" s="255" t="s">
        <v>19</v>
      </c>
      <c r="F150" s="256" t="s">
        <v>164</v>
      </c>
      <c r="G150" s="254"/>
      <c r="H150" s="257">
        <v>57.649999999999999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160</v>
      </c>
      <c r="AU150" s="263" t="s">
        <v>82</v>
      </c>
      <c r="AV150" s="15" t="s">
        <v>156</v>
      </c>
      <c r="AW150" s="15" t="s">
        <v>35</v>
      </c>
      <c r="AX150" s="15" t="s">
        <v>80</v>
      </c>
      <c r="AY150" s="263" t="s">
        <v>149</v>
      </c>
    </row>
    <row r="151" s="2" customFormat="1" ht="16.5" customHeight="1">
      <c r="A151" s="39"/>
      <c r="B151" s="40"/>
      <c r="C151" s="213" t="s">
        <v>169</v>
      </c>
      <c r="D151" s="213" t="s">
        <v>151</v>
      </c>
      <c r="E151" s="214" t="s">
        <v>679</v>
      </c>
      <c r="F151" s="215" t="s">
        <v>680</v>
      </c>
      <c r="G151" s="216" t="s">
        <v>181</v>
      </c>
      <c r="H151" s="217">
        <v>1</v>
      </c>
      <c r="I151" s="218"/>
      <c r="J151" s="219">
        <f>ROUND(I151*H151,2)</f>
        <v>0</v>
      </c>
      <c r="K151" s="215" t="s">
        <v>155</v>
      </c>
      <c r="L151" s="45"/>
      <c r="M151" s="220" t="s">
        <v>19</v>
      </c>
      <c r="N151" s="221" t="s">
        <v>44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0.28499999999999998</v>
      </c>
      <c r="T151" s="223">
        <f>S151*H151</f>
        <v>0.28499999999999998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156</v>
      </c>
      <c r="AT151" s="224" t="s">
        <v>151</v>
      </c>
      <c r="AU151" s="224" t="s">
        <v>82</v>
      </c>
      <c r="AY151" s="18" t="s">
        <v>149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80</v>
      </c>
      <c r="BK151" s="225">
        <f>ROUND(I151*H151,2)</f>
        <v>0</v>
      </c>
      <c r="BL151" s="18" t="s">
        <v>156</v>
      </c>
      <c r="BM151" s="224" t="s">
        <v>681</v>
      </c>
    </row>
    <row r="152" s="2" customFormat="1">
      <c r="A152" s="39"/>
      <c r="B152" s="40"/>
      <c r="C152" s="41"/>
      <c r="D152" s="226" t="s">
        <v>158</v>
      </c>
      <c r="E152" s="41"/>
      <c r="F152" s="227" t="s">
        <v>682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158</v>
      </c>
      <c r="AU152" s="18" t="s">
        <v>82</v>
      </c>
    </row>
    <row r="153" s="13" customFormat="1">
      <c r="A153" s="13"/>
      <c r="B153" s="231"/>
      <c r="C153" s="232"/>
      <c r="D153" s="233" t="s">
        <v>160</v>
      </c>
      <c r="E153" s="234" t="s">
        <v>19</v>
      </c>
      <c r="F153" s="235" t="s">
        <v>446</v>
      </c>
      <c r="G153" s="232"/>
      <c r="H153" s="234" t="s">
        <v>19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160</v>
      </c>
      <c r="AU153" s="241" t="s">
        <v>82</v>
      </c>
      <c r="AV153" s="13" t="s">
        <v>80</v>
      </c>
      <c r="AW153" s="13" t="s">
        <v>35</v>
      </c>
      <c r="AX153" s="13" t="s">
        <v>73</v>
      </c>
      <c r="AY153" s="241" t="s">
        <v>149</v>
      </c>
    </row>
    <row r="154" s="13" customFormat="1">
      <c r="A154" s="13"/>
      <c r="B154" s="231"/>
      <c r="C154" s="232"/>
      <c r="D154" s="233" t="s">
        <v>160</v>
      </c>
      <c r="E154" s="234" t="s">
        <v>19</v>
      </c>
      <c r="F154" s="235" t="s">
        <v>670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160</v>
      </c>
      <c r="AU154" s="241" t="s">
        <v>82</v>
      </c>
      <c r="AV154" s="13" t="s">
        <v>80</v>
      </c>
      <c r="AW154" s="13" t="s">
        <v>35</v>
      </c>
      <c r="AX154" s="13" t="s">
        <v>73</v>
      </c>
      <c r="AY154" s="241" t="s">
        <v>149</v>
      </c>
    </row>
    <row r="155" s="14" customFormat="1">
      <c r="A155" s="14"/>
      <c r="B155" s="242"/>
      <c r="C155" s="243"/>
      <c r="D155" s="233" t="s">
        <v>160</v>
      </c>
      <c r="E155" s="244" t="s">
        <v>19</v>
      </c>
      <c r="F155" s="245" t="s">
        <v>80</v>
      </c>
      <c r="G155" s="243"/>
      <c r="H155" s="246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160</v>
      </c>
      <c r="AU155" s="252" t="s">
        <v>82</v>
      </c>
      <c r="AV155" s="14" t="s">
        <v>82</v>
      </c>
      <c r="AW155" s="14" t="s">
        <v>35</v>
      </c>
      <c r="AX155" s="14" t="s">
        <v>73</v>
      </c>
      <c r="AY155" s="252" t="s">
        <v>149</v>
      </c>
    </row>
    <row r="156" s="15" customFormat="1">
      <c r="A156" s="15"/>
      <c r="B156" s="253"/>
      <c r="C156" s="254"/>
      <c r="D156" s="233" t="s">
        <v>160</v>
      </c>
      <c r="E156" s="255" t="s">
        <v>19</v>
      </c>
      <c r="F156" s="256" t="s">
        <v>164</v>
      </c>
      <c r="G156" s="254"/>
      <c r="H156" s="257">
        <v>1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160</v>
      </c>
      <c r="AU156" s="263" t="s">
        <v>82</v>
      </c>
      <c r="AV156" s="15" t="s">
        <v>156</v>
      </c>
      <c r="AW156" s="15" t="s">
        <v>35</v>
      </c>
      <c r="AX156" s="15" t="s">
        <v>80</v>
      </c>
      <c r="AY156" s="263" t="s">
        <v>149</v>
      </c>
    </row>
    <row r="157" s="2" customFormat="1" ht="16.5" customHeight="1">
      <c r="A157" s="39"/>
      <c r="B157" s="40"/>
      <c r="C157" s="213" t="s">
        <v>223</v>
      </c>
      <c r="D157" s="213" t="s">
        <v>151</v>
      </c>
      <c r="E157" s="214" t="s">
        <v>201</v>
      </c>
      <c r="F157" s="215" t="s">
        <v>202</v>
      </c>
      <c r="G157" s="216" t="s">
        <v>203</v>
      </c>
      <c r="H157" s="217">
        <v>4.6799999999999997</v>
      </c>
      <c r="I157" s="218"/>
      <c r="J157" s="219">
        <f>ROUND(I157*H157,2)</f>
        <v>0</v>
      </c>
      <c r="K157" s="215" t="s">
        <v>155</v>
      </c>
      <c r="L157" s="45"/>
      <c r="M157" s="220" t="s">
        <v>19</v>
      </c>
      <c r="N157" s="221" t="s">
        <v>44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0.066000000000000003</v>
      </c>
      <c r="T157" s="223">
        <f>S157*H157</f>
        <v>0.30887999999999999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156</v>
      </c>
      <c r="AT157" s="224" t="s">
        <v>151</v>
      </c>
      <c r="AU157" s="224" t="s">
        <v>82</v>
      </c>
      <c r="AY157" s="18" t="s">
        <v>149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80</v>
      </c>
      <c r="BK157" s="225">
        <f>ROUND(I157*H157,2)</f>
        <v>0</v>
      </c>
      <c r="BL157" s="18" t="s">
        <v>156</v>
      </c>
      <c r="BM157" s="224" t="s">
        <v>204</v>
      </c>
    </row>
    <row r="158" s="2" customFormat="1">
      <c r="A158" s="39"/>
      <c r="B158" s="40"/>
      <c r="C158" s="41"/>
      <c r="D158" s="226" t="s">
        <v>158</v>
      </c>
      <c r="E158" s="41"/>
      <c r="F158" s="227" t="s">
        <v>205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158</v>
      </c>
      <c r="AU158" s="18" t="s">
        <v>82</v>
      </c>
    </row>
    <row r="159" s="13" customFormat="1">
      <c r="A159" s="13"/>
      <c r="B159" s="231"/>
      <c r="C159" s="232"/>
      <c r="D159" s="233" t="s">
        <v>160</v>
      </c>
      <c r="E159" s="234" t="s">
        <v>19</v>
      </c>
      <c r="F159" s="235" t="s">
        <v>184</v>
      </c>
      <c r="G159" s="232"/>
      <c r="H159" s="234" t="s">
        <v>19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160</v>
      </c>
      <c r="AU159" s="241" t="s">
        <v>82</v>
      </c>
      <c r="AV159" s="13" t="s">
        <v>80</v>
      </c>
      <c r="AW159" s="13" t="s">
        <v>35</v>
      </c>
      <c r="AX159" s="13" t="s">
        <v>73</v>
      </c>
      <c r="AY159" s="241" t="s">
        <v>149</v>
      </c>
    </row>
    <row r="160" s="13" customFormat="1">
      <c r="A160" s="13"/>
      <c r="B160" s="231"/>
      <c r="C160" s="232"/>
      <c r="D160" s="233" t="s">
        <v>160</v>
      </c>
      <c r="E160" s="234" t="s">
        <v>19</v>
      </c>
      <c r="F160" s="235" t="s">
        <v>672</v>
      </c>
      <c r="G160" s="232"/>
      <c r="H160" s="234" t="s">
        <v>19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160</v>
      </c>
      <c r="AU160" s="241" t="s">
        <v>82</v>
      </c>
      <c r="AV160" s="13" t="s">
        <v>80</v>
      </c>
      <c r="AW160" s="13" t="s">
        <v>35</v>
      </c>
      <c r="AX160" s="13" t="s">
        <v>73</v>
      </c>
      <c r="AY160" s="241" t="s">
        <v>149</v>
      </c>
    </row>
    <row r="161" s="14" customFormat="1">
      <c r="A161" s="14"/>
      <c r="B161" s="242"/>
      <c r="C161" s="243"/>
      <c r="D161" s="233" t="s">
        <v>160</v>
      </c>
      <c r="E161" s="244" t="s">
        <v>19</v>
      </c>
      <c r="F161" s="245" t="s">
        <v>683</v>
      </c>
      <c r="G161" s="243"/>
      <c r="H161" s="246">
        <v>4.6799999999999997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160</v>
      </c>
      <c r="AU161" s="252" t="s">
        <v>82</v>
      </c>
      <c r="AV161" s="14" t="s">
        <v>82</v>
      </c>
      <c r="AW161" s="14" t="s">
        <v>35</v>
      </c>
      <c r="AX161" s="14" t="s">
        <v>73</v>
      </c>
      <c r="AY161" s="252" t="s">
        <v>149</v>
      </c>
    </row>
    <row r="162" s="15" customFormat="1">
      <c r="A162" s="15"/>
      <c r="B162" s="253"/>
      <c r="C162" s="254"/>
      <c r="D162" s="233" t="s">
        <v>160</v>
      </c>
      <c r="E162" s="255" t="s">
        <v>19</v>
      </c>
      <c r="F162" s="256" t="s">
        <v>164</v>
      </c>
      <c r="G162" s="254"/>
      <c r="H162" s="257">
        <v>4.6799999999999997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160</v>
      </c>
      <c r="AU162" s="263" t="s">
        <v>82</v>
      </c>
      <c r="AV162" s="15" t="s">
        <v>156</v>
      </c>
      <c r="AW162" s="15" t="s">
        <v>35</v>
      </c>
      <c r="AX162" s="15" t="s">
        <v>80</v>
      </c>
      <c r="AY162" s="263" t="s">
        <v>149</v>
      </c>
    </row>
    <row r="163" s="2" customFormat="1" ht="16.5" customHeight="1">
      <c r="A163" s="39"/>
      <c r="B163" s="40"/>
      <c r="C163" s="213" t="s">
        <v>230</v>
      </c>
      <c r="D163" s="213" t="s">
        <v>151</v>
      </c>
      <c r="E163" s="214" t="s">
        <v>212</v>
      </c>
      <c r="F163" s="215" t="s">
        <v>213</v>
      </c>
      <c r="G163" s="216" t="s">
        <v>203</v>
      </c>
      <c r="H163" s="217">
        <v>4.6799999999999997</v>
      </c>
      <c r="I163" s="218"/>
      <c r="J163" s="219">
        <f>ROUND(I163*H163,2)</f>
        <v>0</v>
      </c>
      <c r="K163" s="215" t="s">
        <v>155</v>
      </c>
      <c r="L163" s="45"/>
      <c r="M163" s="220" t="s">
        <v>19</v>
      </c>
      <c r="N163" s="221" t="s">
        <v>44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156</v>
      </c>
      <c r="AT163" s="224" t="s">
        <v>151</v>
      </c>
      <c r="AU163" s="224" t="s">
        <v>82</v>
      </c>
      <c r="AY163" s="18" t="s">
        <v>149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80</v>
      </c>
      <c r="BK163" s="225">
        <f>ROUND(I163*H163,2)</f>
        <v>0</v>
      </c>
      <c r="BL163" s="18" t="s">
        <v>156</v>
      </c>
      <c r="BM163" s="224" t="s">
        <v>214</v>
      </c>
    </row>
    <row r="164" s="2" customFormat="1">
      <c r="A164" s="39"/>
      <c r="B164" s="40"/>
      <c r="C164" s="41"/>
      <c r="D164" s="226" t="s">
        <v>158</v>
      </c>
      <c r="E164" s="41"/>
      <c r="F164" s="227" t="s">
        <v>215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82</v>
      </c>
    </row>
    <row r="165" s="13" customFormat="1">
      <c r="A165" s="13"/>
      <c r="B165" s="231"/>
      <c r="C165" s="232"/>
      <c r="D165" s="233" t="s">
        <v>160</v>
      </c>
      <c r="E165" s="234" t="s">
        <v>19</v>
      </c>
      <c r="F165" s="235" t="s">
        <v>184</v>
      </c>
      <c r="G165" s="232"/>
      <c r="H165" s="234" t="s">
        <v>19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160</v>
      </c>
      <c r="AU165" s="241" t="s">
        <v>82</v>
      </c>
      <c r="AV165" s="13" t="s">
        <v>80</v>
      </c>
      <c r="AW165" s="13" t="s">
        <v>35</v>
      </c>
      <c r="AX165" s="13" t="s">
        <v>73</v>
      </c>
      <c r="AY165" s="241" t="s">
        <v>149</v>
      </c>
    </row>
    <row r="166" s="13" customFormat="1">
      <c r="A166" s="13"/>
      <c r="B166" s="231"/>
      <c r="C166" s="232"/>
      <c r="D166" s="233" t="s">
        <v>160</v>
      </c>
      <c r="E166" s="234" t="s">
        <v>19</v>
      </c>
      <c r="F166" s="235" t="s">
        <v>672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160</v>
      </c>
      <c r="AU166" s="241" t="s">
        <v>82</v>
      </c>
      <c r="AV166" s="13" t="s">
        <v>80</v>
      </c>
      <c r="AW166" s="13" t="s">
        <v>35</v>
      </c>
      <c r="AX166" s="13" t="s">
        <v>73</v>
      </c>
      <c r="AY166" s="241" t="s">
        <v>149</v>
      </c>
    </row>
    <row r="167" s="14" customFormat="1">
      <c r="A167" s="14"/>
      <c r="B167" s="242"/>
      <c r="C167" s="243"/>
      <c r="D167" s="233" t="s">
        <v>160</v>
      </c>
      <c r="E167" s="244" t="s">
        <v>19</v>
      </c>
      <c r="F167" s="245" t="s">
        <v>683</v>
      </c>
      <c r="G167" s="243"/>
      <c r="H167" s="246">
        <v>4.6799999999999997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160</v>
      </c>
      <c r="AU167" s="252" t="s">
        <v>82</v>
      </c>
      <c r="AV167" s="14" t="s">
        <v>82</v>
      </c>
      <c r="AW167" s="14" t="s">
        <v>35</v>
      </c>
      <c r="AX167" s="14" t="s">
        <v>73</v>
      </c>
      <c r="AY167" s="252" t="s">
        <v>149</v>
      </c>
    </row>
    <row r="168" s="15" customFormat="1">
      <c r="A168" s="15"/>
      <c r="B168" s="253"/>
      <c r="C168" s="254"/>
      <c r="D168" s="233" t="s">
        <v>160</v>
      </c>
      <c r="E168" s="255" t="s">
        <v>19</v>
      </c>
      <c r="F168" s="256" t="s">
        <v>164</v>
      </c>
      <c r="G168" s="254"/>
      <c r="H168" s="257">
        <v>4.6799999999999997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3" t="s">
        <v>160</v>
      </c>
      <c r="AU168" s="263" t="s">
        <v>82</v>
      </c>
      <c r="AV168" s="15" t="s">
        <v>156</v>
      </c>
      <c r="AW168" s="15" t="s">
        <v>35</v>
      </c>
      <c r="AX168" s="15" t="s">
        <v>80</v>
      </c>
      <c r="AY168" s="263" t="s">
        <v>149</v>
      </c>
    </row>
    <row r="169" s="12" customFormat="1" ht="22.8" customHeight="1">
      <c r="A169" s="12"/>
      <c r="B169" s="197"/>
      <c r="C169" s="198"/>
      <c r="D169" s="199" t="s">
        <v>72</v>
      </c>
      <c r="E169" s="211" t="s">
        <v>216</v>
      </c>
      <c r="F169" s="211" t="s">
        <v>217</v>
      </c>
      <c r="G169" s="198"/>
      <c r="H169" s="198"/>
      <c r="I169" s="201"/>
      <c r="J169" s="212">
        <f>BK169</f>
        <v>0</v>
      </c>
      <c r="K169" s="198"/>
      <c r="L169" s="203"/>
      <c r="M169" s="204"/>
      <c r="N169" s="205"/>
      <c r="O169" s="205"/>
      <c r="P169" s="206">
        <f>SUM(P170:P193)</f>
        <v>0</v>
      </c>
      <c r="Q169" s="205"/>
      <c r="R169" s="206">
        <f>SUM(R170:R193)</f>
        <v>0</v>
      </c>
      <c r="S169" s="205"/>
      <c r="T169" s="207">
        <f>SUM(T170:T193)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8" t="s">
        <v>80</v>
      </c>
      <c r="AT169" s="209" t="s">
        <v>72</v>
      </c>
      <c r="AU169" s="209" t="s">
        <v>80</v>
      </c>
      <c r="AY169" s="208" t="s">
        <v>149</v>
      </c>
      <c r="BK169" s="210">
        <f>SUM(BK170:BK193)</f>
        <v>0</v>
      </c>
    </row>
    <row r="170" s="2" customFormat="1" ht="21.75" customHeight="1">
      <c r="A170" s="39"/>
      <c r="B170" s="40"/>
      <c r="C170" s="213" t="s">
        <v>236</v>
      </c>
      <c r="D170" s="213" t="s">
        <v>151</v>
      </c>
      <c r="E170" s="214" t="s">
        <v>218</v>
      </c>
      <c r="F170" s="215" t="s">
        <v>219</v>
      </c>
      <c r="G170" s="216" t="s">
        <v>220</v>
      </c>
      <c r="H170" s="217">
        <v>17.297999999999998</v>
      </c>
      <c r="I170" s="218"/>
      <c r="J170" s="219">
        <f>ROUND(I170*H170,2)</f>
        <v>0</v>
      </c>
      <c r="K170" s="215" t="s">
        <v>155</v>
      </c>
      <c r="L170" s="45"/>
      <c r="M170" s="220" t="s">
        <v>19</v>
      </c>
      <c r="N170" s="221" t="s">
        <v>44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156</v>
      </c>
      <c r="AT170" s="224" t="s">
        <v>151</v>
      </c>
      <c r="AU170" s="224" t="s">
        <v>82</v>
      </c>
      <c r="AY170" s="18" t="s">
        <v>149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80</v>
      </c>
      <c r="BK170" s="225">
        <f>ROUND(I170*H170,2)</f>
        <v>0</v>
      </c>
      <c r="BL170" s="18" t="s">
        <v>156</v>
      </c>
      <c r="BM170" s="224" t="s">
        <v>221</v>
      </c>
    </row>
    <row r="171" s="2" customFormat="1">
      <c r="A171" s="39"/>
      <c r="B171" s="40"/>
      <c r="C171" s="41"/>
      <c r="D171" s="226" t="s">
        <v>158</v>
      </c>
      <c r="E171" s="41"/>
      <c r="F171" s="227" t="s">
        <v>222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158</v>
      </c>
      <c r="AU171" s="18" t="s">
        <v>82</v>
      </c>
    </row>
    <row r="172" s="2" customFormat="1" ht="24.15" customHeight="1">
      <c r="A172" s="39"/>
      <c r="B172" s="40"/>
      <c r="C172" s="213" t="s">
        <v>242</v>
      </c>
      <c r="D172" s="213" t="s">
        <v>151</v>
      </c>
      <c r="E172" s="214" t="s">
        <v>224</v>
      </c>
      <c r="F172" s="215" t="s">
        <v>225</v>
      </c>
      <c r="G172" s="216" t="s">
        <v>220</v>
      </c>
      <c r="H172" s="217">
        <v>242.172</v>
      </c>
      <c r="I172" s="218"/>
      <c r="J172" s="219">
        <f>ROUND(I172*H172,2)</f>
        <v>0</v>
      </c>
      <c r="K172" s="215" t="s">
        <v>155</v>
      </c>
      <c r="L172" s="45"/>
      <c r="M172" s="220" t="s">
        <v>19</v>
      </c>
      <c r="N172" s="221" t="s">
        <v>44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156</v>
      </c>
      <c r="AT172" s="224" t="s">
        <v>151</v>
      </c>
      <c r="AU172" s="224" t="s">
        <v>82</v>
      </c>
      <c r="AY172" s="18" t="s">
        <v>149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80</v>
      </c>
      <c r="BK172" s="225">
        <f>ROUND(I172*H172,2)</f>
        <v>0</v>
      </c>
      <c r="BL172" s="18" t="s">
        <v>156</v>
      </c>
      <c r="BM172" s="224" t="s">
        <v>226</v>
      </c>
    </row>
    <row r="173" s="2" customFormat="1">
      <c r="A173" s="39"/>
      <c r="B173" s="40"/>
      <c r="C173" s="41"/>
      <c r="D173" s="226" t="s">
        <v>158</v>
      </c>
      <c r="E173" s="41"/>
      <c r="F173" s="227" t="s">
        <v>227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158</v>
      </c>
      <c r="AU173" s="18" t="s">
        <v>82</v>
      </c>
    </row>
    <row r="174" s="13" customFormat="1">
      <c r="A174" s="13"/>
      <c r="B174" s="231"/>
      <c r="C174" s="232"/>
      <c r="D174" s="233" t="s">
        <v>160</v>
      </c>
      <c r="E174" s="234" t="s">
        <v>19</v>
      </c>
      <c r="F174" s="235" t="s">
        <v>228</v>
      </c>
      <c r="G174" s="232"/>
      <c r="H174" s="234" t="s">
        <v>19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160</v>
      </c>
      <c r="AU174" s="241" t="s">
        <v>82</v>
      </c>
      <c r="AV174" s="13" t="s">
        <v>80</v>
      </c>
      <c r="AW174" s="13" t="s">
        <v>35</v>
      </c>
      <c r="AX174" s="13" t="s">
        <v>73</v>
      </c>
      <c r="AY174" s="241" t="s">
        <v>149</v>
      </c>
    </row>
    <row r="175" s="14" customFormat="1">
      <c r="A175" s="14"/>
      <c r="B175" s="242"/>
      <c r="C175" s="243"/>
      <c r="D175" s="233" t="s">
        <v>160</v>
      </c>
      <c r="E175" s="244" t="s">
        <v>19</v>
      </c>
      <c r="F175" s="245" t="s">
        <v>684</v>
      </c>
      <c r="G175" s="243"/>
      <c r="H175" s="246">
        <v>242.172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160</v>
      </c>
      <c r="AU175" s="252" t="s">
        <v>82</v>
      </c>
      <c r="AV175" s="14" t="s">
        <v>82</v>
      </c>
      <c r="AW175" s="14" t="s">
        <v>35</v>
      </c>
      <c r="AX175" s="14" t="s">
        <v>73</v>
      </c>
      <c r="AY175" s="252" t="s">
        <v>149</v>
      </c>
    </row>
    <row r="176" s="15" customFormat="1">
      <c r="A176" s="15"/>
      <c r="B176" s="253"/>
      <c r="C176" s="254"/>
      <c r="D176" s="233" t="s">
        <v>160</v>
      </c>
      <c r="E176" s="255" t="s">
        <v>19</v>
      </c>
      <c r="F176" s="256" t="s">
        <v>164</v>
      </c>
      <c r="G176" s="254"/>
      <c r="H176" s="257">
        <v>242.172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160</v>
      </c>
      <c r="AU176" s="263" t="s">
        <v>82</v>
      </c>
      <c r="AV176" s="15" t="s">
        <v>156</v>
      </c>
      <c r="AW176" s="15" t="s">
        <v>35</v>
      </c>
      <c r="AX176" s="15" t="s">
        <v>80</v>
      </c>
      <c r="AY176" s="263" t="s">
        <v>149</v>
      </c>
    </row>
    <row r="177" s="2" customFormat="1" ht="24.15" customHeight="1">
      <c r="A177" s="39"/>
      <c r="B177" s="40"/>
      <c r="C177" s="213" t="s">
        <v>250</v>
      </c>
      <c r="D177" s="213" t="s">
        <v>151</v>
      </c>
      <c r="E177" s="214" t="s">
        <v>231</v>
      </c>
      <c r="F177" s="215" t="s">
        <v>232</v>
      </c>
      <c r="G177" s="216" t="s">
        <v>220</v>
      </c>
      <c r="H177" s="217">
        <v>0.41099999999999998</v>
      </c>
      <c r="I177" s="218"/>
      <c r="J177" s="219">
        <f>ROUND(I177*H177,2)</f>
        <v>0</v>
      </c>
      <c r="K177" s="215" t="s">
        <v>155</v>
      </c>
      <c r="L177" s="45"/>
      <c r="M177" s="220" t="s">
        <v>19</v>
      </c>
      <c r="N177" s="221" t="s">
        <v>44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156</v>
      </c>
      <c r="AT177" s="224" t="s">
        <v>151</v>
      </c>
      <c r="AU177" s="224" t="s">
        <v>82</v>
      </c>
      <c r="AY177" s="18" t="s">
        <v>149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80</v>
      </c>
      <c r="BK177" s="225">
        <f>ROUND(I177*H177,2)</f>
        <v>0</v>
      </c>
      <c r="BL177" s="18" t="s">
        <v>156</v>
      </c>
      <c r="BM177" s="224" t="s">
        <v>685</v>
      </c>
    </row>
    <row r="178" s="2" customFormat="1">
      <c r="A178" s="39"/>
      <c r="B178" s="40"/>
      <c r="C178" s="41"/>
      <c r="D178" s="226" t="s">
        <v>158</v>
      </c>
      <c r="E178" s="41"/>
      <c r="F178" s="227" t="s">
        <v>234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82</v>
      </c>
    </row>
    <row r="179" s="13" customFormat="1">
      <c r="A179" s="13"/>
      <c r="B179" s="231"/>
      <c r="C179" s="232"/>
      <c r="D179" s="233" t="s">
        <v>160</v>
      </c>
      <c r="E179" s="234" t="s">
        <v>19</v>
      </c>
      <c r="F179" s="235" t="s">
        <v>686</v>
      </c>
      <c r="G179" s="232"/>
      <c r="H179" s="234" t="s">
        <v>19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160</v>
      </c>
      <c r="AU179" s="241" t="s">
        <v>82</v>
      </c>
      <c r="AV179" s="13" t="s">
        <v>80</v>
      </c>
      <c r="AW179" s="13" t="s">
        <v>35</v>
      </c>
      <c r="AX179" s="13" t="s">
        <v>73</v>
      </c>
      <c r="AY179" s="241" t="s">
        <v>149</v>
      </c>
    </row>
    <row r="180" s="14" customFormat="1">
      <c r="A180" s="14"/>
      <c r="B180" s="242"/>
      <c r="C180" s="243"/>
      <c r="D180" s="233" t="s">
        <v>160</v>
      </c>
      <c r="E180" s="244" t="s">
        <v>19</v>
      </c>
      <c r="F180" s="245" t="s">
        <v>687</v>
      </c>
      <c r="G180" s="243"/>
      <c r="H180" s="246">
        <v>0.41099999999999998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160</v>
      </c>
      <c r="AU180" s="252" t="s">
        <v>82</v>
      </c>
      <c r="AV180" s="14" t="s">
        <v>82</v>
      </c>
      <c r="AW180" s="14" t="s">
        <v>35</v>
      </c>
      <c r="AX180" s="14" t="s">
        <v>73</v>
      </c>
      <c r="AY180" s="252" t="s">
        <v>149</v>
      </c>
    </row>
    <row r="181" s="15" customFormat="1">
      <c r="A181" s="15"/>
      <c r="B181" s="253"/>
      <c r="C181" s="254"/>
      <c r="D181" s="233" t="s">
        <v>160</v>
      </c>
      <c r="E181" s="255" t="s">
        <v>19</v>
      </c>
      <c r="F181" s="256" t="s">
        <v>164</v>
      </c>
      <c r="G181" s="254"/>
      <c r="H181" s="257">
        <v>0.41099999999999998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3" t="s">
        <v>160</v>
      </c>
      <c r="AU181" s="263" t="s">
        <v>82</v>
      </c>
      <c r="AV181" s="15" t="s">
        <v>156</v>
      </c>
      <c r="AW181" s="15" t="s">
        <v>35</v>
      </c>
      <c r="AX181" s="15" t="s">
        <v>80</v>
      </c>
      <c r="AY181" s="263" t="s">
        <v>149</v>
      </c>
    </row>
    <row r="182" s="2" customFormat="1" ht="24.15" customHeight="1">
      <c r="A182" s="39"/>
      <c r="B182" s="40"/>
      <c r="C182" s="213" t="s">
        <v>8</v>
      </c>
      <c r="D182" s="213" t="s">
        <v>151</v>
      </c>
      <c r="E182" s="214" t="s">
        <v>237</v>
      </c>
      <c r="F182" s="215" t="s">
        <v>238</v>
      </c>
      <c r="G182" s="216" t="s">
        <v>220</v>
      </c>
      <c r="H182" s="217">
        <v>15.936999999999999</v>
      </c>
      <c r="I182" s="218"/>
      <c r="J182" s="219">
        <f>ROUND(I182*H182,2)</f>
        <v>0</v>
      </c>
      <c r="K182" s="215" t="s">
        <v>155</v>
      </c>
      <c r="L182" s="45"/>
      <c r="M182" s="220" t="s">
        <v>19</v>
      </c>
      <c r="N182" s="221" t="s">
        <v>44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156</v>
      </c>
      <c r="AT182" s="224" t="s">
        <v>151</v>
      </c>
      <c r="AU182" s="224" t="s">
        <v>82</v>
      </c>
      <c r="AY182" s="18" t="s">
        <v>149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80</v>
      </c>
      <c r="BK182" s="225">
        <f>ROUND(I182*H182,2)</f>
        <v>0</v>
      </c>
      <c r="BL182" s="18" t="s">
        <v>156</v>
      </c>
      <c r="BM182" s="224" t="s">
        <v>239</v>
      </c>
    </row>
    <row r="183" s="2" customFormat="1">
      <c r="A183" s="39"/>
      <c r="B183" s="40"/>
      <c r="C183" s="41"/>
      <c r="D183" s="226" t="s">
        <v>158</v>
      </c>
      <c r="E183" s="41"/>
      <c r="F183" s="227" t="s">
        <v>240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158</v>
      </c>
      <c r="AU183" s="18" t="s">
        <v>82</v>
      </c>
    </row>
    <row r="184" s="14" customFormat="1">
      <c r="A184" s="14"/>
      <c r="B184" s="242"/>
      <c r="C184" s="243"/>
      <c r="D184" s="233" t="s">
        <v>160</v>
      </c>
      <c r="E184" s="244" t="s">
        <v>19</v>
      </c>
      <c r="F184" s="245" t="s">
        <v>688</v>
      </c>
      <c r="G184" s="243"/>
      <c r="H184" s="246">
        <v>15.936999999999999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160</v>
      </c>
      <c r="AU184" s="252" t="s">
        <v>82</v>
      </c>
      <c r="AV184" s="14" t="s">
        <v>82</v>
      </c>
      <c r="AW184" s="14" t="s">
        <v>35</v>
      </c>
      <c r="AX184" s="14" t="s">
        <v>73</v>
      </c>
      <c r="AY184" s="252" t="s">
        <v>149</v>
      </c>
    </row>
    <row r="185" s="15" customFormat="1">
      <c r="A185" s="15"/>
      <c r="B185" s="253"/>
      <c r="C185" s="254"/>
      <c r="D185" s="233" t="s">
        <v>160</v>
      </c>
      <c r="E185" s="255" t="s">
        <v>19</v>
      </c>
      <c r="F185" s="256" t="s">
        <v>164</v>
      </c>
      <c r="G185" s="254"/>
      <c r="H185" s="257">
        <v>15.936999999999999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160</v>
      </c>
      <c r="AU185" s="263" t="s">
        <v>82</v>
      </c>
      <c r="AV185" s="15" t="s">
        <v>156</v>
      </c>
      <c r="AW185" s="15" t="s">
        <v>35</v>
      </c>
      <c r="AX185" s="15" t="s">
        <v>80</v>
      </c>
      <c r="AY185" s="263" t="s">
        <v>149</v>
      </c>
    </row>
    <row r="186" s="2" customFormat="1" ht="24.15" customHeight="1">
      <c r="A186" s="39"/>
      <c r="B186" s="40"/>
      <c r="C186" s="213" t="s">
        <v>264</v>
      </c>
      <c r="D186" s="213" t="s">
        <v>151</v>
      </c>
      <c r="E186" s="214" t="s">
        <v>243</v>
      </c>
      <c r="F186" s="215" t="s">
        <v>244</v>
      </c>
      <c r="G186" s="216" t="s">
        <v>220</v>
      </c>
      <c r="H186" s="217">
        <v>0.83399999999999996</v>
      </c>
      <c r="I186" s="218"/>
      <c r="J186" s="219">
        <f>ROUND(I186*H186,2)</f>
        <v>0</v>
      </c>
      <c r="K186" s="215" t="s">
        <v>155</v>
      </c>
      <c r="L186" s="45"/>
      <c r="M186" s="220" t="s">
        <v>19</v>
      </c>
      <c r="N186" s="221" t="s">
        <v>44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156</v>
      </c>
      <c r="AT186" s="224" t="s">
        <v>151</v>
      </c>
      <c r="AU186" s="224" t="s">
        <v>82</v>
      </c>
      <c r="AY186" s="18" t="s">
        <v>149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80</v>
      </c>
      <c r="BK186" s="225">
        <f>ROUND(I186*H186,2)</f>
        <v>0</v>
      </c>
      <c r="BL186" s="18" t="s">
        <v>156</v>
      </c>
      <c r="BM186" s="224" t="s">
        <v>451</v>
      </c>
    </row>
    <row r="187" s="2" customFormat="1">
      <c r="A187" s="39"/>
      <c r="B187" s="40"/>
      <c r="C187" s="41"/>
      <c r="D187" s="226" t="s">
        <v>158</v>
      </c>
      <c r="E187" s="41"/>
      <c r="F187" s="227" t="s">
        <v>246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158</v>
      </c>
      <c r="AU187" s="18" t="s">
        <v>82</v>
      </c>
    </row>
    <row r="188" s="14" customFormat="1">
      <c r="A188" s="14"/>
      <c r="B188" s="242"/>
      <c r="C188" s="243"/>
      <c r="D188" s="233" t="s">
        <v>160</v>
      </c>
      <c r="E188" s="244" t="s">
        <v>19</v>
      </c>
      <c r="F188" s="245" t="s">
        <v>689</v>
      </c>
      <c r="G188" s="243"/>
      <c r="H188" s="246">
        <v>0.83399999999999996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160</v>
      </c>
      <c r="AU188" s="252" t="s">
        <v>82</v>
      </c>
      <c r="AV188" s="14" t="s">
        <v>82</v>
      </c>
      <c r="AW188" s="14" t="s">
        <v>35</v>
      </c>
      <c r="AX188" s="14" t="s">
        <v>73</v>
      </c>
      <c r="AY188" s="252" t="s">
        <v>149</v>
      </c>
    </row>
    <row r="189" s="15" customFormat="1">
      <c r="A189" s="15"/>
      <c r="B189" s="253"/>
      <c r="C189" s="254"/>
      <c r="D189" s="233" t="s">
        <v>160</v>
      </c>
      <c r="E189" s="255" t="s">
        <v>19</v>
      </c>
      <c r="F189" s="256" t="s">
        <v>164</v>
      </c>
      <c r="G189" s="254"/>
      <c r="H189" s="257">
        <v>0.83399999999999996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160</v>
      </c>
      <c r="AU189" s="263" t="s">
        <v>82</v>
      </c>
      <c r="AV189" s="15" t="s">
        <v>156</v>
      </c>
      <c r="AW189" s="15" t="s">
        <v>35</v>
      </c>
      <c r="AX189" s="15" t="s">
        <v>80</v>
      </c>
      <c r="AY189" s="263" t="s">
        <v>149</v>
      </c>
    </row>
    <row r="190" s="2" customFormat="1" ht="24.15" customHeight="1">
      <c r="A190" s="39"/>
      <c r="B190" s="40"/>
      <c r="C190" s="213" t="s">
        <v>347</v>
      </c>
      <c r="D190" s="213" t="s">
        <v>151</v>
      </c>
      <c r="E190" s="214" t="s">
        <v>690</v>
      </c>
      <c r="F190" s="215" t="s">
        <v>454</v>
      </c>
      <c r="G190" s="216" t="s">
        <v>220</v>
      </c>
      <c r="H190" s="217">
        <v>0.11600000000000001</v>
      </c>
      <c r="I190" s="218"/>
      <c r="J190" s="219">
        <f>ROUND(I190*H190,2)</f>
        <v>0</v>
      </c>
      <c r="K190" s="215" t="s">
        <v>155</v>
      </c>
      <c r="L190" s="45"/>
      <c r="M190" s="220" t="s">
        <v>19</v>
      </c>
      <c r="N190" s="221" t="s">
        <v>44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156</v>
      </c>
      <c r="AT190" s="224" t="s">
        <v>151</v>
      </c>
      <c r="AU190" s="224" t="s">
        <v>82</v>
      </c>
      <c r="AY190" s="18" t="s">
        <v>149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80</v>
      </c>
      <c r="BK190" s="225">
        <f>ROUND(I190*H190,2)</f>
        <v>0</v>
      </c>
      <c r="BL190" s="18" t="s">
        <v>156</v>
      </c>
      <c r="BM190" s="224" t="s">
        <v>691</v>
      </c>
    </row>
    <row r="191" s="2" customFormat="1">
      <c r="A191" s="39"/>
      <c r="B191" s="40"/>
      <c r="C191" s="41"/>
      <c r="D191" s="226" t="s">
        <v>158</v>
      </c>
      <c r="E191" s="41"/>
      <c r="F191" s="227" t="s">
        <v>692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158</v>
      </c>
      <c r="AU191" s="18" t="s">
        <v>82</v>
      </c>
    </row>
    <row r="192" s="14" customFormat="1">
      <c r="A192" s="14"/>
      <c r="B192" s="242"/>
      <c r="C192" s="243"/>
      <c r="D192" s="233" t="s">
        <v>160</v>
      </c>
      <c r="E192" s="244" t="s">
        <v>19</v>
      </c>
      <c r="F192" s="245" t="s">
        <v>693</v>
      </c>
      <c r="G192" s="243"/>
      <c r="H192" s="246">
        <v>0.11600000000000001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160</v>
      </c>
      <c r="AU192" s="252" t="s">
        <v>82</v>
      </c>
      <c r="AV192" s="14" t="s">
        <v>82</v>
      </c>
      <c r="AW192" s="14" t="s">
        <v>35</v>
      </c>
      <c r="AX192" s="14" t="s">
        <v>73</v>
      </c>
      <c r="AY192" s="252" t="s">
        <v>149</v>
      </c>
    </row>
    <row r="193" s="15" customFormat="1">
      <c r="A193" s="15"/>
      <c r="B193" s="253"/>
      <c r="C193" s="254"/>
      <c r="D193" s="233" t="s">
        <v>160</v>
      </c>
      <c r="E193" s="255" t="s">
        <v>19</v>
      </c>
      <c r="F193" s="256" t="s">
        <v>164</v>
      </c>
      <c r="G193" s="254"/>
      <c r="H193" s="257">
        <v>0.11600000000000001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160</v>
      </c>
      <c r="AU193" s="263" t="s">
        <v>82</v>
      </c>
      <c r="AV193" s="15" t="s">
        <v>156</v>
      </c>
      <c r="AW193" s="15" t="s">
        <v>35</v>
      </c>
      <c r="AX193" s="15" t="s">
        <v>80</v>
      </c>
      <c r="AY193" s="263" t="s">
        <v>149</v>
      </c>
    </row>
    <row r="194" s="12" customFormat="1" ht="22.8" customHeight="1">
      <c r="A194" s="12"/>
      <c r="B194" s="197"/>
      <c r="C194" s="198"/>
      <c r="D194" s="199" t="s">
        <v>72</v>
      </c>
      <c r="E194" s="211" t="s">
        <v>248</v>
      </c>
      <c r="F194" s="211" t="s">
        <v>249</v>
      </c>
      <c r="G194" s="198"/>
      <c r="H194" s="198"/>
      <c r="I194" s="201"/>
      <c r="J194" s="212">
        <f>BK194</f>
        <v>0</v>
      </c>
      <c r="K194" s="198"/>
      <c r="L194" s="203"/>
      <c r="M194" s="204"/>
      <c r="N194" s="205"/>
      <c r="O194" s="205"/>
      <c r="P194" s="206">
        <f>SUM(P195:P196)</f>
        <v>0</v>
      </c>
      <c r="Q194" s="205"/>
      <c r="R194" s="206">
        <f>SUM(R195:R196)</f>
        <v>0</v>
      </c>
      <c r="S194" s="205"/>
      <c r="T194" s="207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8" t="s">
        <v>80</v>
      </c>
      <c r="AT194" s="209" t="s">
        <v>72</v>
      </c>
      <c r="AU194" s="209" t="s">
        <v>80</v>
      </c>
      <c r="AY194" s="208" t="s">
        <v>149</v>
      </c>
      <c r="BK194" s="210">
        <f>SUM(BK195:BK196)</f>
        <v>0</v>
      </c>
    </row>
    <row r="195" s="2" customFormat="1" ht="33" customHeight="1">
      <c r="A195" s="39"/>
      <c r="B195" s="40"/>
      <c r="C195" s="213" t="s">
        <v>192</v>
      </c>
      <c r="D195" s="213" t="s">
        <v>151</v>
      </c>
      <c r="E195" s="214" t="s">
        <v>251</v>
      </c>
      <c r="F195" s="215" t="s">
        <v>252</v>
      </c>
      <c r="G195" s="216" t="s">
        <v>220</v>
      </c>
      <c r="H195" s="217">
        <v>0.0060000000000000001</v>
      </c>
      <c r="I195" s="218"/>
      <c r="J195" s="219">
        <f>ROUND(I195*H195,2)</f>
        <v>0</v>
      </c>
      <c r="K195" s="215" t="s">
        <v>155</v>
      </c>
      <c r="L195" s="45"/>
      <c r="M195" s="220" t="s">
        <v>19</v>
      </c>
      <c r="N195" s="221" t="s">
        <v>44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156</v>
      </c>
      <c r="AT195" s="224" t="s">
        <v>151</v>
      </c>
      <c r="AU195" s="224" t="s">
        <v>82</v>
      </c>
      <c r="AY195" s="18" t="s">
        <v>149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80</v>
      </c>
      <c r="BK195" s="225">
        <f>ROUND(I195*H195,2)</f>
        <v>0</v>
      </c>
      <c r="BL195" s="18" t="s">
        <v>156</v>
      </c>
      <c r="BM195" s="224" t="s">
        <v>253</v>
      </c>
    </row>
    <row r="196" s="2" customFormat="1">
      <c r="A196" s="39"/>
      <c r="B196" s="40"/>
      <c r="C196" s="41"/>
      <c r="D196" s="226" t="s">
        <v>158</v>
      </c>
      <c r="E196" s="41"/>
      <c r="F196" s="227" t="s">
        <v>254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158</v>
      </c>
      <c r="AU196" s="18" t="s">
        <v>82</v>
      </c>
    </row>
    <row r="197" s="12" customFormat="1" ht="25.92" customHeight="1">
      <c r="A197" s="12"/>
      <c r="B197" s="197"/>
      <c r="C197" s="198"/>
      <c r="D197" s="199" t="s">
        <v>72</v>
      </c>
      <c r="E197" s="200" t="s">
        <v>255</v>
      </c>
      <c r="F197" s="200" t="s">
        <v>256</v>
      </c>
      <c r="G197" s="198"/>
      <c r="H197" s="198"/>
      <c r="I197" s="201"/>
      <c r="J197" s="202">
        <f>BK197</f>
        <v>0</v>
      </c>
      <c r="K197" s="198"/>
      <c r="L197" s="203"/>
      <c r="M197" s="204"/>
      <c r="N197" s="205"/>
      <c r="O197" s="205"/>
      <c r="P197" s="206">
        <f>SUM(P198:P200)</f>
        <v>0</v>
      </c>
      <c r="Q197" s="205"/>
      <c r="R197" s="206">
        <f>SUM(R198:R200)</f>
        <v>0</v>
      </c>
      <c r="S197" s="205"/>
      <c r="T197" s="207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156</v>
      </c>
      <c r="AT197" s="209" t="s">
        <v>72</v>
      </c>
      <c r="AU197" s="209" t="s">
        <v>73</v>
      </c>
      <c r="AY197" s="208" t="s">
        <v>149</v>
      </c>
      <c r="BK197" s="210">
        <f>SUM(BK198:BK200)</f>
        <v>0</v>
      </c>
    </row>
    <row r="198" s="2" customFormat="1" ht="16.5" customHeight="1">
      <c r="A198" s="39"/>
      <c r="B198" s="40"/>
      <c r="C198" s="213" t="s">
        <v>284</v>
      </c>
      <c r="D198" s="213" t="s">
        <v>151</v>
      </c>
      <c r="E198" s="214" t="s">
        <v>257</v>
      </c>
      <c r="F198" s="215" t="s">
        <v>258</v>
      </c>
      <c r="G198" s="216" t="s">
        <v>259</v>
      </c>
      <c r="H198" s="217">
        <v>1</v>
      </c>
      <c r="I198" s="218"/>
      <c r="J198" s="219">
        <f>ROUND(I198*H198,2)</f>
        <v>0</v>
      </c>
      <c r="K198" s="215" t="s">
        <v>19</v>
      </c>
      <c r="L198" s="45"/>
      <c r="M198" s="220" t="s">
        <v>19</v>
      </c>
      <c r="N198" s="221" t="s">
        <v>44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260</v>
      </c>
      <c r="AT198" s="224" t="s">
        <v>151</v>
      </c>
      <c r="AU198" s="224" t="s">
        <v>80</v>
      </c>
      <c r="AY198" s="18" t="s">
        <v>149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80</v>
      </c>
      <c r="BK198" s="225">
        <f>ROUND(I198*H198,2)</f>
        <v>0</v>
      </c>
      <c r="BL198" s="18" t="s">
        <v>260</v>
      </c>
      <c r="BM198" s="224" t="s">
        <v>261</v>
      </c>
    </row>
    <row r="199" s="14" customFormat="1">
      <c r="A199" s="14"/>
      <c r="B199" s="242"/>
      <c r="C199" s="243"/>
      <c r="D199" s="233" t="s">
        <v>160</v>
      </c>
      <c r="E199" s="244" t="s">
        <v>19</v>
      </c>
      <c r="F199" s="245" t="s">
        <v>80</v>
      </c>
      <c r="G199" s="243"/>
      <c r="H199" s="246">
        <v>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160</v>
      </c>
      <c r="AU199" s="252" t="s">
        <v>80</v>
      </c>
      <c r="AV199" s="14" t="s">
        <v>82</v>
      </c>
      <c r="AW199" s="14" t="s">
        <v>35</v>
      </c>
      <c r="AX199" s="14" t="s">
        <v>73</v>
      </c>
      <c r="AY199" s="252" t="s">
        <v>149</v>
      </c>
    </row>
    <row r="200" s="15" customFormat="1">
      <c r="A200" s="15"/>
      <c r="B200" s="253"/>
      <c r="C200" s="254"/>
      <c r="D200" s="233" t="s">
        <v>160</v>
      </c>
      <c r="E200" s="255" t="s">
        <v>19</v>
      </c>
      <c r="F200" s="256" t="s">
        <v>164</v>
      </c>
      <c r="G200" s="254"/>
      <c r="H200" s="257">
        <v>1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3" t="s">
        <v>160</v>
      </c>
      <c r="AU200" s="263" t="s">
        <v>80</v>
      </c>
      <c r="AV200" s="15" t="s">
        <v>156</v>
      </c>
      <c r="AW200" s="15" t="s">
        <v>35</v>
      </c>
      <c r="AX200" s="15" t="s">
        <v>80</v>
      </c>
      <c r="AY200" s="263" t="s">
        <v>149</v>
      </c>
    </row>
    <row r="201" s="12" customFormat="1" ht="25.92" customHeight="1">
      <c r="A201" s="12"/>
      <c r="B201" s="197"/>
      <c r="C201" s="198"/>
      <c r="D201" s="199" t="s">
        <v>72</v>
      </c>
      <c r="E201" s="200" t="s">
        <v>262</v>
      </c>
      <c r="F201" s="200" t="s">
        <v>263</v>
      </c>
      <c r="G201" s="198"/>
      <c r="H201" s="198"/>
      <c r="I201" s="201"/>
      <c r="J201" s="202">
        <f>BK201</f>
        <v>0</v>
      </c>
      <c r="K201" s="198"/>
      <c r="L201" s="203"/>
      <c r="M201" s="204"/>
      <c r="N201" s="205"/>
      <c r="O201" s="205"/>
      <c r="P201" s="206">
        <f>P202</f>
        <v>0</v>
      </c>
      <c r="Q201" s="205"/>
      <c r="R201" s="206">
        <f>R202</f>
        <v>0</v>
      </c>
      <c r="S201" s="205"/>
      <c r="T201" s="207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186</v>
      </c>
      <c r="AT201" s="209" t="s">
        <v>72</v>
      </c>
      <c r="AU201" s="209" t="s">
        <v>73</v>
      </c>
      <c r="AY201" s="208" t="s">
        <v>149</v>
      </c>
      <c r="BK201" s="210">
        <f>BK202</f>
        <v>0</v>
      </c>
    </row>
    <row r="202" s="2" customFormat="1" ht="16.5" customHeight="1">
      <c r="A202" s="39"/>
      <c r="B202" s="40"/>
      <c r="C202" s="213" t="s">
        <v>357</v>
      </c>
      <c r="D202" s="213" t="s">
        <v>151</v>
      </c>
      <c r="E202" s="214" t="s">
        <v>265</v>
      </c>
      <c r="F202" s="215" t="s">
        <v>266</v>
      </c>
      <c r="G202" s="216" t="s">
        <v>267</v>
      </c>
      <c r="H202" s="264"/>
      <c r="I202" s="218"/>
      <c r="J202" s="219">
        <f>ROUND(I202*H202,2)</f>
        <v>0</v>
      </c>
      <c r="K202" s="215" t="s">
        <v>19</v>
      </c>
      <c r="L202" s="45"/>
      <c r="M202" s="265" t="s">
        <v>19</v>
      </c>
      <c r="N202" s="266" t="s">
        <v>44</v>
      </c>
      <c r="O202" s="267"/>
      <c r="P202" s="268">
        <f>O202*H202</f>
        <v>0</v>
      </c>
      <c r="Q202" s="268">
        <v>0</v>
      </c>
      <c r="R202" s="268">
        <f>Q202*H202</f>
        <v>0</v>
      </c>
      <c r="S202" s="268">
        <v>0</v>
      </c>
      <c r="T202" s="26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156</v>
      </c>
      <c r="AT202" s="224" t="s">
        <v>151</v>
      </c>
      <c r="AU202" s="224" t="s">
        <v>80</v>
      </c>
      <c r="AY202" s="18" t="s">
        <v>149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80</v>
      </c>
      <c r="BK202" s="225">
        <f>ROUND(I202*H202,2)</f>
        <v>0</v>
      </c>
      <c r="BL202" s="18" t="s">
        <v>156</v>
      </c>
      <c r="BM202" s="224" t="s">
        <v>268</v>
      </c>
    </row>
    <row r="203" s="2" customFormat="1" ht="6.96" customHeight="1">
      <c r="A203" s="39"/>
      <c r="B203" s="60"/>
      <c r="C203" s="61"/>
      <c r="D203" s="61"/>
      <c r="E203" s="61"/>
      <c r="F203" s="61"/>
      <c r="G203" s="61"/>
      <c r="H203" s="61"/>
      <c r="I203" s="61"/>
      <c r="J203" s="61"/>
      <c r="K203" s="61"/>
      <c r="L203" s="45"/>
      <c r="M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</row>
  </sheetData>
  <sheetProtection sheet="1" autoFilter="0" formatColumns="0" formatRows="0" objects="1" scenarios="1" spinCount="100000" saltValue="2bR515gCrmE4auVGZJvGdgSXCqwJpnahf03dz3cLhk9tLDJCWyuw1yiRhGuMT2AZrk+/Vpw70dr1P94pBQhNeA==" hashValue="mJyjWGjW3mUd2XlYZ+gg3tM92OgtM2XeFMHbwnFctPH/5hDsQI14yVqwGkxd/DVWck1hPYPy3rol8KcpjNO38g==" algorithmName="SHA-512" password="CC35"/>
  <autoFilter ref="C91:K2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13106121"/>
    <hyperlink ref="F102" r:id="rId2" display="https://podminky.urs.cz/item/CS_URS_2023_02/113107122"/>
    <hyperlink ref="F108" r:id="rId3" display="https://podminky.urs.cz/item/CS_URS_2023_02/119003217"/>
    <hyperlink ref="F116" r:id="rId4" display="https://podminky.urs.cz/item/CS_URS_2023_02/119003218"/>
    <hyperlink ref="F125" r:id="rId5" display="https://podminky.urs.cz/item/CS_URS_2023_02/962052211"/>
    <hyperlink ref="F132" r:id="rId6" display="https://podminky.urs.cz/item/CS_URS_2023_02/966071711"/>
    <hyperlink ref="F138" r:id="rId7" display="https://podminky.urs.cz/item/CS_URS_2023_02/966071721"/>
    <hyperlink ref="F144" r:id="rId8" display="https://podminky.urs.cz/item/CS_URS_2023_02/966072811"/>
    <hyperlink ref="F152" r:id="rId9" display="https://podminky.urs.cz/item/CS_URS_2023_02/966073812"/>
    <hyperlink ref="F158" r:id="rId10" display="https://podminky.urs.cz/item/CS_URS_2023_02/985112112"/>
    <hyperlink ref="F164" r:id="rId11" display="https://podminky.urs.cz/item/CS_URS_2023_02/985131111"/>
    <hyperlink ref="F171" r:id="rId12" display="https://podminky.urs.cz/item/CS_URS_2023_02/997013501"/>
    <hyperlink ref="F173" r:id="rId13" display="https://podminky.urs.cz/item/CS_URS_2023_02/997013509"/>
    <hyperlink ref="F178" r:id="rId14" display="https://podminky.urs.cz/item/CS_URS_2023_02/997013601"/>
    <hyperlink ref="F183" r:id="rId15" display="https://podminky.urs.cz/item/CS_URS_2023_02/997013602"/>
    <hyperlink ref="F187" r:id="rId16" display="https://podminky.urs.cz/item/CS_URS_2023_02/997013631"/>
    <hyperlink ref="F191" r:id="rId17" display="https://podminky.urs.cz/item/CS_URS_2023_02/997013655"/>
    <hyperlink ref="F196" r:id="rId18" display="https://podminky.urs.cz/item/CS_URS_2023_02/998017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118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Stavební úpravy oplocení ZUŠ Janáčkova,Frýdlant n.O.</v>
      </c>
      <c r="F7" s="143"/>
      <c r="G7" s="143"/>
      <c r="H7" s="143"/>
      <c r="L7" s="21"/>
    </row>
    <row r="8" s="1" customFormat="1" ht="12" customHeight="1">
      <c r="B8" s="21"/>
      <c r="D8" s="143" t="s">
        <v>119</v>
      </c>
      <c r="L8" s="21"/>
    </row>
    <row r="9" s="2" customFormat="1" ht="16.5" customHeight="1">
      <c r="A9" s="39"/>
      <c r="B9" s="45"/>
      <c r="C9" s="39"/>
      <c r="D9" s="39"/>
      <c r="E9" s="144" t="s">
        <v>660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121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1. 9. 2023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37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39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41</v>
      </c>
      <c r="G34" s="39"/>
      <c r="H34" s="39"/>
      <c r="I34" s="155" t="s">
        <v>40</v>
      </c>
      <c r="J34" s="155" t="s">
        <v>42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43</v>
      </c>
      <c r="E35" s="143" t="s">
        <v>44</v>
      </c>
      <c r="F35" s="157">
        <f>ROUND((SUM(BE93:BE271)),  2)</f>
        <v>0</v>
      </c>
      <c r="G35" s="39"/>
      <c r="H35" s="39"/>
      <c r="I35" s="158">
        <v>0.20999999999999999</v>
      </c>
      <c r="J35" s="157">
        <f>ROUND(((SUM(BE93:BE271))*I35),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57">
        <f>ROUND((SUM(BF93:BF271)),  2)</f>
        <v>0</v>
      </c>
      <c r="G36" s="39"/>
      <c r="H36" s="39"/>
      <c r="I36" s="158">
        <v>0.14999999999999999</v>
      </c>
      <c r="J36" s="157">
        <f>ROUND(((SUM(BF93:BF271))*I36),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57">
        <f>ROUND((SUM(BG93:BG271)),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57">
        <f>ROUND((SUM(BH93:BH271)),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57">
        <f>ROUND((SUM(BI93:BI271)),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49</v>
      </c>
      <c r="E41" s="161"/>
      <c r="F41" s="161"/>
      <c r="G41" s="162" t="s">
        <v>50</v>
      </c>
      <c r="H41" s="163" t="s">
        <v>51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123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Stavební úpravy oplocení ZUŠ Janáčkova,Frýdlant n.O.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660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121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042 - Architektonicko stavební řešení úsek D + 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1. 9. 2023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40.05" customHeight="1">
      <c r="A58" s="39"/>
      <c r="B58" s="40"/>
      <c r="C58" s="33" t="s">
        <v>25</v>
      </c>
      <c r="D58" s="41"/>
      <c r="E58" s="41"/>
      <c r="F58" s="28" t="str">
        <f>E17</f>
        <v>ZUŠ Leoše Janáčka,Padlých hrdinů 292,Frýdlant n.O.</v>
      </c>
      <c r="G58" s="41"/>
      <c r="H58" s="41"/>
      <c r="I58" s="33" t="s">
        <v>32</v>
      </c>
      <c r="J58" s="37" t="str">
        <f>E23</f>
        <v>SWORTI, s.r.o.,Optátova 37,637 00 Brno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124</v>
      </c>
      <c r="D61" s="172"/>
      <c r="E61" s="172"/>
      <c r="F61" s="172"/>
      <c r="G61" s="172"/>
      <c r="H61" s="172"/>
      <c r="I61" s="172"/>
      <c r="J61" s="173" t="s">
        <v>125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71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126</v>
      </c>
    </row>
    <row r="64" s="9" customFormat="1" ht="24.96" customHeight="1">
      <c r="A64" s="9"/>
      <c r="B64" s="175"/>
      <c r="C64" s="176"/>
      <c r="D64" s="177" t="s">
        <v>127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128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270</v>
      </c>
      <c r="E66" s="183"/>
      <c r="F66" s="183"/>
      <c r="G66" s="183"/>
      <c r="H66" s="183"/>
      <c r="I66" s="183"/>
      <c r="J66" s="184">
        <f>J154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271</v>
      </c>
      <c r="E67" s="183"/>
      <c r="F67" s="183"/>
      <c r="G67" s="183"/>
      <c r="H67" s="183"/>
      <c r="I67" s="183"/>
      <c r="J67" s="184">
        <f>J220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129</v>
      </c>
      <c r="E68" s="183"/>
      <c r="F68" s="183"/>
      <c r="G68" s="183"/>
      <c r="H68" s="183"/>
      <c r="I68" s="183"/>
      <c r="J68" s="184">
        <f>J232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130</v>
      </c>
      <c r="E69" s="183"/>
      <c r="F69" s="183"/>
      <c r="G69" s="183"/>
      <c r="H69" s="183"/>
      <c r="I69" s="183"/>
      <c r="J69" s="184">
        <f>J257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131</v>
      </c>
      <c r="E70" s="183"/>
      <c r="F70" s="183"/>
      <c r="G70" s="183"/>
      <c r="H70" s="183"/>
      <c r="I70" s="183"/>
      <c r="J70" s="184">
        <f>J267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5"/>
      <c r="C71" s="176"/>
      <c r="D71" s="177" t="s">
        <v>133</v>
      </c>
      <c r="E71" s="178"/>
      <c r="F71" s="178"/>
      <c r="G71" s="178"/>
      <c r="H71" s="178"/>
      <c r="I71" s="178"/>
      <c r="J71" s="179">
        <f>J270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134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Stavební úpravy oplocení ZUŠ Janáčkova,Frýdlant n.O.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119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660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121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042 - Architektonicko stavební řešení úsek D + E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 xml:space="preserve"> </v>
      </c>
      <c r="G87" s="41"/>
      <c r="H87" s="41"/>
      <c r="I87" s="33" t="s">
        <v>23</v>
      </c>
      <c r="J87" s="73" t="str">
        <f>IF(J14="","",J14)</f>
        <v>1. 9. 2023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25</v>
      </c>
      <c r="D89" s="41"/>
      <c r="E89" s="41"/>
      <c r="F89" s="28" t="str">
        <f>E17</f>
        <v>ZUŠ Leoše Janáčka,Padlých hrdinů 292,Frýdlant n.O.</v>
      </c>
      <c r="G89" s="41"/>
      <c r="H89" s="41"/>
      <c r="I89" s="33" t="s">
        <v>32</v>
      </c>
      <c r="J89" s="37" t="str">
        <f>E23</f>
        <v>SWORTI, s.r.o.,Optátova 37,637 00 Brno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IF(E20="","",E20)</f>
        <v>Vyplň údaj</v>
      </c>
      <c r="G90" s="41"/>
      <c r="H90" s="41"/>
      <c r="I90" s="33" t="s">
        <v>36</v>
      </c>
      <c r="J90" s="37" t="str">
        <f>E26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135</v>
      </c>
      <c r="D92" s="189" t="s">
        <v>58</v>
      </c>
      <c r="E92" s="189" t="s">
        <v>54</v>
      </c>
      <c r="F92" s="189" t="s">
        <v>55</v>
      </c>
      <c r="G92" s="189" t="s">
        <v>136</v>
      </c>
      <c r="H92" s="189" t="s">
        <v>137</v>
      </c>
      <c r="I92" s="189" t="s">
        <v>138</v>
      </c>
      <c r="J92" s="189" t="s">
        <v>125</v>
      </c>
      <c r="K92" s="190" t="s">
        <v>139</v>
      </c>
      <c r="L92" s="191"/>
      <c r="M92" s="93" t="s">
        <v>19</v>
      </c>
      <c r="N92" s="94" t="s">
        <v>43</v>
      </c>
      <c r="O92" s="94" t="s">
        <v>140</v>
      </c>
      <c r="P92" s="94" t="s">
        <v>141</v>
      </c>
      <c r="Q92" s="94" t="s">
        <v>142</v>
      </c>
      <c r="R92" s="94" t="s">
        <v>143</v>
      </c>
      <c r="S92" s="94" t="s">
        <v>144</v>
      </c>
      <c r="T92" s="95" t="s">
        <v>145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146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P94+P270</f>
        <v>0</v>
      </c>
      <c r="Q93" s="97"/>
      <c r="R93" s="194">
        <f>R94+R270</f>
        <v>6.6923145999999996</v>
      </c>
      <c r="S93" s="97"/>
      <c r="T93" s="195">
        <f>T94+T270</f>
        <v>0.012750000000000001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72</v>
      </c>
      <c r="AU93" s="18" t="s">
        <v>126</v>
      </c>
      <c r="BK93" s="196">
        <f>BK94+BK270</f>
        <v>0</v>
      </c>
    </row>
    <row r="94" s="12" customFormat="1" ht="25.92" customHeight="1">
      <c r="A94" s="12"/>
      <c r="B94" s="197"/>
      <c r="C94" s="198"/>
      <c r="D94" s="199" t="s">
        <v>72</v>
      </c>
      <c r="E94" s="200" t="s">
        <v>147</v>
      </c>
      <c r="F94" s="200" t="s">
        <v>148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P95+P154+P220+P232+P257+P267</f>
        <v>0</v>
      </c>
      <c r="Q94" s="205"/>
      <c r="R94" s="206">
        <f>R95+R154+R220+R232+R257+R267</f>
        <v>6.6923145999999996</v>
      </c>
      <c r="S94" s="205"/>
      <c r="T94" s="207">
        <f>T95+T154+T220+T232+T257+T267</f>
        <v>0.012750000000000001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80</v>
      </c>
      <c r="AT94" s="209" t="s">
        <v>72</v>
      </c>
      <c r="AU94" s="209" t="s">
        <v>73</v>
      </c>
      <c r="AY94" s="208" t="s">
        <v>149</v>
      </c>
      <c r="BK94" s="210">
        <f>BK95+BK154+BK220+BK232+BK257+BK267</f>
        <v>0</v>
      </c>
    </row>
    <row r="95" s="12" customFormat="1" ht="22.8" customHeight="1">
      <c r="A95" s="12"/>
      <c r="B95" s="197"/>
      <c r="C95" s="198"/>
      <c r="D95" s="199" t="s">
        <v>72</v>
      </c>
      <c r="E95" s="211" t="s">
        <v>80</v>
      </c>
      <c r="F95" s="211" t="s">
        <v>150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SUM(P96:P153)</f>
        <v>0</v>
      </c>
      <c r="Q95" s="205"/>
      <c r="R95" s="206">
        <f>SUM(R96:R153)</f>
        <v>0.0064650000000000011</v>
      </c>
      <c r="S95" s="205"/>
      <c r="T95" s="207">
        <f>SUM(T96:T153)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80</v>
      </c>
      <c r="AT95" s="209" t="s">
        <v>72</v>
      </c>
      <c r="AU95" s="209" t="s">
        <v>80</v>
      </c>
      <c r="AY95" s="208" t="s">
        <v>149</v>
      </c>
      <c r="BK95" s="210">
        <f>SUM(BK96:BK153)</f>
        <v>0</v>
      </c>
    </row>
    <row r="96" s="2" customFormat="1" ht="24.15" customHeight="1">
      <c r="A96" s="39"/>
      <c r="B96" s="40"/>
      <c r="C96" s="213" t="s">
        <v>80</v>
      </c>
      <c r="D96" s="213" t="s">
        <v>151</v>
      </c>
      <c r="E96" s="214" t="s">
        <v>152</v>
      </c>
      <c r="F96" s="215" t="s">
        <v>153</v>
      </c>
      <c r="G96" s="216" t="s">
        <v>154</v>
      </c>
      <c r="H96" s="217">
        <v>64.650000000000006</v>
      </c>
      <c r="I96" s="218"/>
      <c r="J96" s="219">
        <f>ROUND(I96*H96,2)</f>
        <v>0</v>
      </c>
      <c r="K96" s="215" t="s">
        <v>155</v>
      </c>
      <c r="L96" s="45"/>
      <c r="M96" s="220" t="s">
        <v>19</v>
      </c>
      <c r="N96" s="221" t="s">
        <v>44</v>
      </c>
      <c r="O96" s="85"/>
      <c r="P96" s="222">
        <f>O96*H96</f>
        <v>0</v>
      </c>
      <c r="Q96" s="222">
        <v>0.00010000000000000001</v>
      </c>
      <c r="R96" s="222">
        <f>Q96*H96</f>
        <v>0.0064650000000000011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156</v>
      </c>
      <c r="AT96" s="224" t="s">
        <v>151</v>
      </c>
      <c r="AU96" s="224" t="s">
        <v>82</v>
      </c>
      <c r="AY96" s="18" t="s">
        <v>149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80</v>
      </c>
      <c r="BK96" s="225">
        <f>ROUND(I96*H96,2)</f>
        <v>0</v>
      </c>
      <c r="BL96" s="18" t="s">
        <v>156</v>
      </c>
      <c r="BM96" s="224" t="s">
        <v>274</v>
      </c>
    </row>
    <row r="97" s="2" customFormat="1">
      <c r="A97" s="39"/>
      <c r="B97" s="40"/>
      <c r="C97" s="41"/>
      <c r="D97" s="226" t="s">
        <v>158</v>
      </c>
      <c r="E97" s="41"/>
      <c r="F97" s="227" t="s">
        <v>159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158</v>
      </c>
      <c r="AU97" s="18" t="s">
        <v>82</v>
      </c>
    </row>
    <row r="98" s="13" customFormat="1">
      <c r="A98" s="13"/>
      <c r="B98" s="231"/>
      <c r="C98" s="232"/>
      <c r="D98" s="233" t="s">
        <v>160</v>
      </c>
      <c r="E98" s="234" t="s">
        <v>19</v>
      </c>
      <c r="F98" s="235" t="s">
        <v>275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160</v>
      </c>
      <c r="AU98" s="241" t="s">
        <v>82</v>
      </c>
      <c r="AV98" s="13" t="s">
        <v>80</v>
      </c>
      <c r="AW98" s="13" t="s">
        <v>35</v>
      </c>
      <c r="AX98" s="13" t="s">
        <v>73</v>
      </c>
      <c r="AY98" s="241" t="s">
        <v>149</v>
      </c>
    </row>
    <row r="99" s="13" customFormat="1">
      <c r="A99" s="13"/>
      <c r="B99" s="231"/>
      <c r="C99" s="232"/>
      <c r="D99" s="233" t="s">
        <v>160</v>
      </c>
      <c r="E99" s="234" t="s">
        <v>19</v>
      </c>
      <c r="F99" s="235" t="s">
        <v>670</v>
      </c>
      <c r="G99" s="232"/>
      <c r="H99" s="234" t="s">
        <v>19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160</v>
      </c>
      <c r="AU99" s="241" t="s">
        <v>82</v>
      </c>
      <c r="AV99" s="13" t="s">
        <v>80</v>
      </c>
      <c r="AW99" s="13" t="s">
        <v>35</v>
      </c>
      <c r="AX99" s="13" t="s">
        <v>73</v>
      </c>
      <c r="AY99" s="241" t="s">
        <v>149</v>
      </c>
    </row>
    <row r="100" s="14" customFormat="1">
      <c r="A100" s="14"/>
      <c r="B100" s="242"/>
      <c r="C100" s="243"/>
      <c r="D100" s="233" t="s">
        <v>160</v>
      </c>
      <c r="E100" s="244" t="s">
        <v>19</v>
      </c>
      <c r="F100" s="245" t="s">
        <v>671</v>
      </c>
      <c r="G100" s="243"/>
      <c r="H100" s="246">
        <v>56.850000000000001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160</v>
      </c>
      <c r="AU100" s="252" t="s">
        <v>82</v>
      </c>
      <c r="AV100" s="14" t="s">
        <v>82</v>
      </c>
      <c r="AW100" s="14" t="s">
        <v>35</v>
      </c>
      <c r="AX100" s="14" t="s">
        <v>73</v>
      </c>
      <c r="AY100" s="252" t="s">
        <v>149</v>
      </c>
    </row>
    <row r="101" s="13" customFormat="1">
      <c r="A101" s="13"/>
      <c r="B101" s="231"/>
      <c r="C101" s="232"/>
      <c r="D101" s="233" t="s">
        <v>160</v>
      </c>
      <c r="E101" s="234" t="s">
        <v>19</v>
      </c>
      <c r="F101" s="235" t="s">
        <v>594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160</v>
      </c>
      <c r="AU101" s="241" t="s">
        <v>82</v>
      </c>
      <c r="AV101" s="13" t="s">
        <v>80</v>
      </c>
      <c r="AW101" s="13" t="s">
        <v>35</v>
      </c>
      <c r="AX101" s="13" t="s">
        <v>73</v>
      </c>
      <c r="AY101" s="241" t="s">
        <v>149</v>
      </c>
    </row>
    <row r="102" s="14" customFormat="1">
      <c r="A102" s="14"/>
      <c r="B102" s="242"/>
      <c r="C102" s="243"/>
      <c r="D102" s="233" t="s">
        <v>160</v>
      </c>
      <c r="E102" s="244" t="s">
        <v>19</v>
      </c>
      <c r="F102" s="245" t="s">
        <v>673</v>
      </c>
      <c r="G102" s="243"/>
      <c r="H102" s="246">
        <v>7.7999999999999998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160</v>
      </c>
      <c r="AU102" s="252" t="s">
        <v>82</v>
      </c>
      <c r="AV102" s="14" t="s">
        <v>82</v>
      </c>
      <c r="AW102" s="14" t="s">
        <v>35</v>
      </c>
      <c r="AX102" s="14" t="s">
        <v>73</v>
      </c>
      <c r="AY102" s="252" t="s">
        <v>149</v>
      </c>
    </row>
    <row r="103" s="15" customFormat="1">
      <c r="A103" s="15"/>
      <c r="B103" s="253"/>
      <c r="C103" s="254"/>
      <c r="D103" s="233" t="s">
        <v>160</v>
      </c>
      <c r="E103" s="255" t="s">
        <v>19</v>
      </c>
      <c r="F103" s="256" t="s">
        <v>164</v>
      </c>
      <c r="G103" s="254"/>
      <c r="H103" s="257">
        <v>64.650000000000006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3" t="s">
        <v>160</v>
      </c>
      <c r="AU103" s="263" t="s">
        <v>82</v>
      </c>
      <c r="AV103" s="15" t="s">
        <v>156</v>
      </c>
      <c r="AW103" s="15" t="s">
        <v>35</v>
      </c>
      <c r="AX103" s="15" t="s">
        <v>80</v>
      </c>
      <c r="AY103" s="263" t="s">
        <v>149</v>
      </c>
    </row>
    <row r="104" s="2" customFormat="1" ht="24.15" customHeight="1">
      <c r="A104" s="39"/>
      <c r="B104" s="40"/>
      <c r="C104" s="213" t="s">
        <v>82</v>
      </c>
      <c r="D104" s="213" t="s">
        <v>151</v>
      </c>
      <c r="E104" s="214" t="s">
        <v>165</v>
      </c>
      <c r="F104" s="215" t="s">
        <v>166</v>
      </c>
      <c r="G104" s="216" t="s">
        <v>154</v>
      </c>
      <c r="H104" s="217">
        <v>64.650000000000006</v>
      </c>
      <c r="I104" s="218"/>
      <c r="J104" s="219">
        <f>ROUND(I104*H104,2)</f>
        <v>0</v>
      </c>
      <c r="K104" s="215" t="s">
        <v>155</v>
      </c>
      <c r="L104" s="45"/>
      <c r="M104" s="220" t="s">
        <v>19</v>
      </c>
      <c r="N104" s="221" t="s">
        <v>44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156</v>
      </c>
      <c r="AT104" s="224" t="s">
        <v>151</v>
      </c>
      <c r="AU104" s="224" t="s">
        <v>82</v>
      </c>
      <c r="AY104" s="18" t="s">
        <v>149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80</v>
      </c>
      <c r="BK104" s="225">
        <f>ROUND(I104*H104,2)</f>
        <v>0</v>
      </c>
      <c r="BL104" s="18" t="s">
        <v>156</v>
      </c>
      <c r="BM104" s="224" t="s">
        <v>277</v>
      </c>
    </row>
    <row r="105" s="2" customFormat="1">
      <c r="A105" s="39"/>
      <c r="B105" s="40"/>
      <c r="C105" s="41"/>
      <c r="D105" s="226" t="s">
        <v>158</v>
      </c>
      <c r="E105" s="41"/>
      <c r="F105" s="227" t="s">
        <v>168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82</v>
      </c>
    </row>
    <row r="106" s="13" customFormat="1">
      <c r="A106" s="13"/>
      <c r="B106" s="231"/>
      <c r="C106" s="232"/>
      <c r="D106" s="233" t="s">
        <v>160</v>
      </c>
      <c r="E106" s="234" t="s">
        <v>19</v>
      </c>
      <c r="F106" s="235" t="s">
        <v>275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160</v>
      </c>
      <c r="AU106" s="241" t="s">
        <v>82</v>
      </c>
      <c r="AV106" s="13" t="s">
        <v>80</v>
      </c>
      <c r="AW106" s="13" t="s">
        <v>35</v>
      </c>
      <c r="AX106" s="13" t="s">
        <v>73</v>
      </c>
      <c r="AY106" s="241" t="s">
        <v>149</v>
      </c>
    </row>
    <row r="107" s="13" customFormat="1">
      <c r="A107" s="13"/>
      <c r="B107" s="231"/>
      <c r="C107" s="232"/>
      <c r="D107" s="233" t="s">
        <v>160</v>
      </c>
      <c r="E107" s="234" t="s">
        <v>19</v>
      </c>
      <c r="F107" s="235" t="s">
        <v>670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160</v>
      </c>
      <c r="AU107" s="241" t="s">
        <v>82</v>
      </c>
      <c r="AV107" s="13" t="s">
        <v>80</v>
      </c>
      <c r="AW107" s="13" t="s">
        <v>35</v>
      </c>
      <c r="AX107" s="13" t="s">
        <v>73</v>
      </c>
      <c r="AY107" s="241" t="s">
        <v>149</v>
      </c>
    </row>
    <row r="108" s="14" customFormat="1">
      <c r="A108" s="14"/>
      <c r="B108" s="242"/>
      <c r="C108" s="243"/>
      <c r="D108" s="233" t="s">
        <v>160</v>
      </c>
      <c r="E108" s="244" t="s">
        <v>19</v>
      </c>
      <c r="F108" s="245" t="s">
        <v>671</v>
      </c>
      <c r="G108" s="243"/>
      <c r="H108" s="246">
        <v>56.850000000000001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160</v>
      </c>
      <c r="AU108" s="252" t="s">
        <v>82</v>
      </c>
      <c r="AV108" s="14" t="s">
        <v>82</v>
      </c>
      <c r="AW108" s="14" t="s">
        <v>35</v>
      </c>
      <c r="AX108" s="14" t="s">
        <v>73</v>
      </c>
      <c r="AY108" s="252" t="s">
        <v>149</v>
      </c>
    </row>
    <row r="109" s="13" customFormat="1">
      <c r="A109" s="13"/>
      <c r="B109" s="231"/>
      <c r="C109" s="232"/>
      <c r="D109" s="233" t="s">
        <v>160</v>
      </c>
      <c r="E109" s="234" t="s">
        <v>19</v>
      </c>
      <c r="F109" s="235" t="s">
        <v>594</v>
      </c>
      <c r="G109" s="232"/>
      <c r="H109" s="234" t="s">
        <v>19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160</v>
      </c>
      <c r="AU109" s="241" t="s">
        <v>82</v>
      </c>
      <c r="AV109" s="13" t="s">
        <v>80</v>
      </c>
      <c r="AW109" s="13" t="s">
        <v>35</v>
      </c>
      <c r="AX109" s="13" t="s">
        <v>73</v>
      </c>
      <c r="AY109" s="241" t="s">
        <v>149</v>
      </c>
    </row>
    <row r="110" s="14" customFormat="1">
      <c r="A110" s="14"/>
      <c r="B110" s="242"/>
      <c r="C110" s="243"/>
      <c r="D110" s="233" t="s">
        <v>160</v>
      </c>
      <c r="E110" s="244" t="s">
        <v>19</v>
      </c>
      <c r="F110" s="245" t="s">
        <v>673</v>
      </c>
      <c r="G110" s="243"/>
      <c r="H110" s="246">
        <v>7.7999999999999998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160</v>
      </c>
      <c r="AU110" s="252" t="s">
        <v>82</v>
      </c>
      <c r="AV110" s="14" t="s">
        <v>82</v>
      </c>
      <c r="AW110" s="14" t="s">
        <v>35</v>
      </c>
      <c r="AX110" s="14" t="s">
        <v>73</v>
      </c>
      <c r="AY110" s="252" t="s">
        <v>149</v>
      </c>
    </row>
    <row r="111" s="15" customFormat="1">
      <c r="A111" s="15"/>
      <c r="B111" s="253"/>
      <c r="C111" s="254"/>
      <c r="D111" s="233" t="s">
        <v>160</v>
      </c>
      <c r="E111" s="255" t="s">
        <v>19</v>
      </c>
      <c r="F111" s="256" t="s">
        <v>164</v>
      </c>
      <c r="G111" s="254"/>
      <c r="H111" s="257">
        <v>64.650000000000006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3" t="s">
        <v>160</v>
      </c>
      <c r="AU111" s="263" t="s">
        <v>82</v>
      </c>
      <c r="AV111" s="15" t="s">
        <v>156</v>
      </c>
      <c r="AW111" s="15" t="s">
        <v>35</v>
      </c>
      <c r="AX111" s="15" t="s">
        <v>80</v>
      </c>
      <c r="AY111" s="263" t="s">
        <v>149</v>
      </c>
    </row>
    <row r="112" s="2" customFormat="1" ht="24.15" customHeight="1">
      <c r="A112" s="39"/>
      <c r="B112" s="40"/>
      <c r="C112" s="213" t="s">
        <v>171</v>
      </c>
      <c r="D112" s="213" t="s">
        <v>151</v>
      </c>
      <c r="E112" s="214" t="s">
        <v>695</v>
      </c>
      <c r="F112" s="215" t="s">
        <v>696</v>
      </c>
      <c r="G112" s="216" t="s">
        <v>174</v>
      </c>
      <c r="H112" s="217">
        <v>1.6559999999999999</v>
      </c>
      <c r="I112" s="218"/>
      <c r="J112" s="219">
        <f>ROUND(I112*H112,2)</f>
        <v>0</v>
      </c>
      <c r="K112" s="215" t="s">
        <v>155</v>
      </c>
      <c r="L112" s="45"/>
      <c r="M112" s="220" t="s">
        <v>19</v>
      </c>
      <c r="N112" s="221" t="s">
        <v>44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156</v>
      </c>
      <c r="AT112" s="224" t="s">
        <v>151</v>
      </c>
      <c r="AU112" s="224" t="s">
        <v>82</v>
      </c>
      <c r="AY112" s="18" t="s">
        <v>149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80</v>
      </c>
      <c r="BK112" s="225">
        <f>ROUND(I112*H112,2)</f>
        <v>0</v>
      </c>
      <c r="BL112" s="18" t="s">
        <v>156</v>
      </c>
      <c r="BM112" s="224" t="s">
        <v>697</v>
      </c>
    </row>
    <row r="113" s="2" customFormat="1">
      <c r="A113" s="39"/>
      <c r="B113" s="40"/>
      <c r="C113" s="41"/>
      <c r="D113" s="226" t="s">
        <v>158</v>
      </c>
      <c r="E113" s="41"/>
      <c r="F113" s="227" t="s">
        <v>698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158</v>
      </c>
      <c r="AU113" s="18" t="s">
        <v>82</v>
      </c>
    </row>
    <row r="114" s="13" customFormat="1">
      <c r="A114" s="13"/>
      <c r="B114" s="231"/>
      <c r="C114" s="232"/>
      <c r="D114" s="233" t="s">
        <v>160</v>
      </c>
      <c r="E114" s="234" t="s">
        <v>19</v>
      </c>
      <c r="F114" s="235" t="s">
        <v>301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160</v>
      </c>
      <c r="AU114" s="241" t="s">
        <v>82</v>
      </c>
      <c r="AV114" s="13" t="s">
        <v>80</v>
      </c>
      <c r="AW114" s="13" t="s">
        <v>35</v>
      </c>
      <c r="AX114" s="13" t="s">
        <v>73</v>
      </c>
      <c r="AY114" s="241" t="s">
        <v>149</v>
      </c>
    </row>
    <row r="115" s="13" customFormat="1">
      <c r="A115" s="13"/>
      <c r="B115" s="231"/>
      <c r="C115" s="232"/>
      <c r="D115" s="233" t="s">
        <v>160</v>
      </c>
      <c r="E115" s="234" t="s">
        <v>19</v>
      </c>
      <c r="F115" s="235" t="s">
        <v>670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160</v>
      </c>
      <c r="AU115" s="241" t="s">
        <v>82</v>
      </c>
      <c r="AV115" s="13" t="s">
        <v>80</v>
      </c>
      <c r="AW115" s="13" t="s">
        <v>35</v>
      </c>
      <c r="AX115" s="13" t="s">
        <v>73</v>
      </c>
      <c r="AY115" s="241" t="s">
        <v>149</v>
      </c>
    </row>
    <row r="116" s="13" customFormat="1">
      <c r="A116" s="13"/>
      <c r="B116" s="231"/>
      <c r="C116" s="232"/>
      <c r="D116" s="233" t="s">
        <v>160</v>
      </c>
      <c r="E116" s="234" t="s">
        <v>19</v>
      </c>
      <c r="F116" s="235" t="s">
        <v>474</v>
      </c>
      <c r="G116" s="232"/>
      <c r="H116" s="234" t="s">
        <v>19</v>
      </c>
      <c r="I116" s="236"/>
      <c r="J116" s="232"/>
      <c r="K116" s="232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160</v>
      </c>
      <c r="AU116" s="241" t="s">
        <v>82</v>
      </c>
      <c r="AV116" s="13" t="s">
        <v>80</v>
      </c>
      <c r="AW116" s="13" t="s">
        <v>35</v>
      </c>
      <c r="AX116" s="13" t="s">
        <v>73</v>
      </c>
      <c r="AY116" s="241" t="s">
        <v>149</v>
      </c>
    </row>
    <row r="117" s="14" customFormat="1">
      <c r="A117" s="14"/>
      <c r="B117" s="242"/>
      <c r="C117" s="243"/>
      <c r="D117" s="233" t="s">
        <v>160</v>
      </c>
      <c r="E117" s="244" t="s">
        <v>19</v>
      </c>
      <c r="F117" s="245" t="s">
        <v>699</v>
      </c>
      <c r="G117" s="243"/>
      <c r="H117" s="246">
        <v>0.14399999999999999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160</v>
      </c>
      <c r="AU117" s="252" t="s">
        <v>82</v>
      </c>
      <c r="AV117" s="14" t="s">
        <v>82</v>
      </c>
      <c r="AW117" s="14" t="s">
        <v>35</v>
      </c>
      <c r="AX117" s="14" t="s">
        <v>73</v>
      </c>
      <c r="AY117" s="252" t="s">
        <v>149</v>
      </c>
    </row>
    <row r="118" s="13" customFormat="1">
      <c r="A118" s="13"/>
      <c r="B118" s="231"/>
      <c r="C118" s="232"/>
      <c r="D118" s="233" t="s">
        <v>160</v>
      </c>
      <c r="E118" s="234" t="s">
        <v>19</v>
      </c>
      <c r="F118" s="235" t="s">
        <v>283</v>
      </c>
      <c r="G118" s="232"/>
      <c r="H118" s="234" t="s">
        <v>19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160</v>
      </c>
      <c r="AU118" s="241" t="s">
        <v>82</v>
      </c>
      <c r="AV118" s="13" t="s">
        <v>80</v>
      </c>
      <c r="AW118" s="13" t="s">
        <v>35</v>
      </c>
      <c r="AX118" s="13" t="s">
        <v>73</v>
      </c>
      <c r="AY118" s="241" t="s">
        <v>149</v>
      </c>
    </row>
    <row r="119" s="14" customFormat="1">
      <c r="A119" s="14"/>
      <c r="B119" s="242"/>
      <c r="C119" s="243"/>
      <c r="D119" s="233" t="s">
        <v>160</v>
      </c>
      <c r="E119" s="244" t="s">
        <v>19</v>
      </c>
      <c r="F119" s="245" t="s">
        <v>700</v>
      </c>
      <c r="G119" s="243"/>
      <c r="H119" s="246">
        <v>1.512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160</v>
      </c>
      <c r="AU119" s="252" t="s">
        <v>82</v>
      </c>
      <c r="AV119" s="14" t="s">
        <v>82</v>
      </c>
      <c r="AW119" s="14" t="s">
        <v>35</v>
      </c>
      <c r="AX119" s="14" t="s">
        <v>73</v>
      </c>
      <c r="AY119" s="252" t="s">
        <v>149</v>
      </c>
    </row>
    <row r="120" s="15" customFormat="1">
      <c r="A120" s="15"/>
      <c r="B120" s="253"/>
      <c r="C120" s="254"/>
      <c r="D120" s="233" t="s">
        <v>160</v>
      </c>
      <c r="E120" s="255" t="s">
        <v>19</v>
      </c>
      <c r="F120" s="256" t="s">
        <v>164</v>
      </c>
      <c r="G120" s="254"/>
      <c r="H120" s="257">
        <v>1.6559999999999999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3" t="s">
        <v>160</v>
      </c>
      <c r="AU120" s="263" t="s">
        <v>82</v>
      </c>
      <c r="AV120" s="15" t="s">
        <v>156</v>
      </c>
      <c r="AW120" s="15" t="s">
        <v>35</v>
      </c>
      <c r="AX120" s="15" t="s">
        <v>80</v>
      </c>
      <c r="AY120" s="263" t="s">
        <v>149</v>
      </c>
    </row>
    <row r="121" s="2" customFormat="1" ht="24.15" customHeight="1">
      <c r="A121" s="39"/>
      <c r="B121" s="40"/>
      <c r="C121" s="213" t="s">
        <v>156</v>
      </c>
      <c r="D121" s="213" t="s">
        <v>151</v>
      </c>
      <c r="E121" s="214" t="s">
        <v>466</v>
      </c>
      <c r="F121" s="215" t="s">
        <v>467</v>
      </c>
      <c r="G121" s="216" t="s">
        <v>174</v>
      </c>
      <c r="H121" s="217">
        <v>1.512</v>
      </c>
      <c r="I121" s="218"/>
      <c r="J121" s="219">
        <f>ROUND(I121*H121,2)</f>
        <v>0</v>
      </c>
      <c r="K121" s="215" t="s">
        <v>155</v>
      </c>
      <c r="L121" s="45"/>
      <c r="M121" s="220" t="s">
        <v>19</v>
      </c>
      <c r="N121" s="221" t="s">
        <v>44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156</v>
      </c>
      <c r="AT121" s="224" t="s">
        <v>151</v>
      </c>
      <c r="AU121" s="224" t="s">
        <v>82</v>
      </c>
      <c r="AY121" s="18" t="s">
        <v>149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80</v>
      </c>
      <c r="BK121" s="225">
        <f>ROUND(I121*H121,2)</f>
        <v>0</v>
      </c>
      <c r="BL121" s="18" t="s">
        <v>156</v>
      </c>
      <c r="BM121" s="224" t="s">
        <v>468</v>
      </c>
    </row>
    <row r="122" s="2" customFormat="1">
      <c r="A122" s="39"/>
      <c r="B122" s="40"/>
      <c r="C122" s="41"/>
      <c r="D122" s="226" t="s">
        <v>158</v>
      </c>
      <c r="E122" s="41"/>
      <c r="F122" s="227" t="s">
        <v>469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82</v>
      </c>
    </row>
    <row r="123" s="13" customFormat="1">
      <c r="A123" s="13"/>
      <c r="B123" s="231"/>
      <c r="C123" s="232"/>
      <c r="D123" s="233" t="s">
        <v>160</v>
      </c>
      <c r="E123" s="234" t="s">
        <v>19</v>
      </c>
      <c r="F123" s="235" t="s">
        <v>301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160</v>
      </c>
      <c r="AU123" s="241" t="s">
        <v>82</v>
      </c>
      <c r="AV123" s="13" t="s">
        <v>80</v>
      </c>
      <c r="AW123" s="13" t="s">
        <v>35</v>
      </c>
      <c r="AX123" s="13" t="s">
        <v>73</v>
      </c>
      <c r="AY123" s="241" t="s">
        <v>149</v>
      </c>
    </row>
    <row r="124" s="13" customFormat="1">
      <c r="A124" s="13"/>
      <c r="B124" s="231"/>
      <c r="C124" s="232"/>
      <c r="D124" s="233" t="s">
        <v>160</v>
      </c>
      <c r="E124" s="234" t="s">
        <v>19</v>
      </c>
      <c r="F124" s="235" t="s">
        <v>670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160</v>
      </c>
      <c r="AU124" s="241" t="s">
        <v>82</v>
      </c>
      <c r="AV124" s="13" t="s">
        <v>80</v>
      </c>
      <c r="AW124" s="13" t="s">
        <v>35</v>
      </c>
      <c r="AX124" s="13" t="s">
        <v>73</v>
      </c>
      <c r="AY124" s="241" t="s">
        <v>149</v>
      </c>
    </row>
    <row r="125" s="14" customFormat="1">
      <c r="A125" s="14"/>
      <c r="B125" s="242"/>
      <c r="C125" s="243"/>
      <c r="D125" s="233" t="s">
        <v>160</v>
      </c>
      <c r="E125" s="244" t="s">
        <v>19</v>
      </c>
      <c r="F125" s="245" t="s">
        <v>700</v>
      </c>
      <c r="G125" s="243"/>
      <c r="H125" s="246">
        <v>1.512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160</v>
      </c>
      <c r="AU125" s="252" t="s">
        <v>82</v>
      </c>
      <c r="AV125" s="14" t="s">
        <v>82</v>
      </c>
      <c r="AW125" s="14" t="s">
        <v>35</v>
      </c>
      <c r="AX125" s="14" t="s">
        <v>73</v>
      </c>
      <c r="AY125" s="252" t="s">
        <v>149</v>
      </c>
    </row>
    <row r="126" s="15" customFormat="1">
      <c r="A126" s="15"/>
      <c r="B126" s="253"/>
      <c r="C126" s="254"/>
      <c r="D126" s="233" t="s">
        <v>160</v>
      </c>
      <c r="E126" s="255" t="s">
        <v>19</v>
      </c>
      <c r="F126" s="256" t="s">
        <v>164</v>
      </c>
      <c r="G126" s="254"/>
      <c r="H126" s="257">
        <v>1.512</v>
      </c>
      <c r="I126" s="258"/>
      <c r="J126" s="254"/>
      <c r="K126" s="254"/>
      <c r="L126" s="259"/>
      <c r="M126" s="260"/>
      <c r="N126" s="261"/>
      <c r="O126" s="261"/>
      <c r="P126" s="261"/>
      <c r="Q126" s="261"/>
      <c r="R126" s="261"/>
      <c r="S126" s="261"/>
      <c r="T126" s="262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3" t="s">
        <v>160</v>
      </c>
      <c r="AU126" s="263" t="s">
        <v>82</v>
      </c>
      <c r="AV126" s="15" t="s">
        <v>156</v>
      </c>
      <c r="AW126" s="15" t="s">
        <v>35</v>
      </c>
      <c r="AX126" s="15" t="s">
        <v>80</v>
      </c>
      <c r="AY126" s="263" t="s">
        <v>149</v>
      </c>
    </row>
    <row r="127" s="2" customFormat="1" ht="37.8" customHeight="1">
      <c r="A127" s="39"/>
      <c r="B127" s="40"/>
      <c r="C127" s="213" t="s">
        <v>186</v>
      </c>
      <c r="D127" s="213" t="s">
        <v>151</v>
      </c>
      <c r="E127" s="214" t="s">
        <v>470</v>
      </c>
      <c r="F127" s="215" t="s">
        <v>471</v>
      </c>
      <c r="G127" s="216" t="s">
        <v>174</v>
      </c>
      <c r="H127" s="217">
        <v>1.6559999999999999</v>
      </c>
      <c r="I127" s="218"/>
      <c r="J127" s="219">
        <f>ROUND(I127*H127,2)</f>
        <v>0</v>
      </c>
      <c r="K127" s="215" t="s">
        <v>155</v>
      </c>
      <c r="L127" s="45"/>
      <c r="M127" s="220" t="s">
        <v>19</v>
      </c>
      <c r="N127" s="221" t="s">
        <v>44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156</v>
      </c>
      <c r="AT127" s="224" t="s">
        <v>151</v>
      </c>
      <c r="AU127" s="224" t="s">
        <v>82</v>
      </c>
      <c r="AY127" s="18" t="s">
        <v>149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80</v>
      </c>
      <c r="BK127" s="225">
        <f>ROUND(I127*H127,2)</f>
        <v>0</v>
      </c>
      <c r="BL127" s="18" t="s">
        <v>156</v>
      </c>
      <c r="BM127" s="224" t="s">
        <v>472</v>
      </c>
    </row>
    <row r="128" s="2" customFormat="1">
      <c r="A128" s="39"/>
      <c r="B128" s="40"/>
      <c r="C128" s="41"/>
      <c r="D128" s="226" t="s">
        <v>158</v>
      </c>
      <c r="E128" s="41"/>
      <c r="F128" s="227" t="s">
        <v>473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158</v>
      </c>
      <c r="AU128" s="18" t="s">
        <v>82</v>
      </c>
    </row>
    <row r="129" s="13" customFormat="1">
      <c r="A129" s="13"/>
      <c r="B129" s="231"/>
      <c r="C129" s="232"/>
      <c r="D129" s="233" t="s">
        <v>160</v>
      </c>
      <c r="E129" s="234" t="s">
        <v>19</v>
      </c>
      <c r="F129" s="235" t="s">
        <v>301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160</v>
      </c>
      <c r="AU129" s="241" t="s">
        <v>82</v>
      </c>
      <c r="AV129" s="13" t="s">
        <v>80</v>
      </c>
      <c r="AW129" s="13" t="s">
        <v>35</v>
      </c>
      <c r="AX129" s="13" t="s">
        <v>73</v>
      </c>
      <c r="AY129" s="241" t="s">
        <v>149</v>
      </c>
    </row>
    <row r="130" s="13" customFormat="1">
      <c r="A130" s="13"/>
      <c r="B130" s="231"/>
      <c r="C130" s="232"/>
      <c r="D130" s="233" t="s">
        <v>160</v>
      </c>
      <c r="E130" s="234" t="s">
        <v>19</v>
      </c>
      <c r="F130" s="235" t="s">
        <v>670</v>
      </c>
      <c r="G130" s="232"/>
      <c r="H130" s="234" t="s">
        <v>19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160</v>
      </c>
      <c r="AU130" s="241" t="s">
        <v>82</v>
      </c>
      <c r="AV130" s="13" t="s">
        <v>80</v>
      </c>
      <c r="AW130" s="13" t="s">
        <v>35</v>
      </c>
      <c r="AX130" s="13" t="s">
        <v>73</v>
      </c>
      <c r="AY130" s="241" t="s">
        <v>149</v>
      </c>
    </row>
    <row r="131" s="14" customFormat="1">
      <c r="A131" s="14"/>
      <c r="B131" s="242"/>
      <c r="C131" s="243"/>
      <c r="D131" s="233" t="s">
        <v>160</v>
      </c>
      <c r="E131" s="244" t="s">
        <v>19</v>
      </c>
      <c r="F131" s="245" t="s">
        <v>699</v>
      </c>
      <c r="G131" s="243"/>
      <c r="H131" s="246">
        <v>0.14399999999999999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160</v>
      </c>
      <c r="AU131" s="252" t="s">
        <v>82</v>
      </c>
      <c r="AV131" s="14" t="s">
        <v>82</v>
      </c>
      <c r="AW131" s="14" t="s">
        <v>35</v>
      </c>
      <c r="AX131" s="14" t="s">
        <v>73</v>
      </c>
      <c r="AY131" s="252" t="s">
        <v>149</v>
      </c>
    </row>
    <row r="132" s="14" customFormat="1">
      <c r="A132" s="14"/>
      <c r="B132" s="242"/>
      <c r="C132" s="243"/>
      <c r="D132" s="233" t="s">
        <v>160</v>
      </c>
      <c r="E132" s="244" t="s">
        <v>19</v>
      </c>
      <c r="F132" s="245" t="s">
        <v>700</v>
      </c>
      <c r="G132" s="243"/>
      <c r="H132" s="246">
        <v>1.512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160</v>
      </c>
      <c r="AU132" s="252" t="s">
        <v>82</v>
      </c>
      <c r="AV132" s="14" t="s">
        <v>82</v>
      </c>
      <c r="AW132" s="14" t="s">
        <v>35</v>
      </c>
      <c r="AX132" s="14" t="s">
        <v>73</v>
      </c>
      <c r="AY132" s="252" t="s">
        <v>149</v>
      </c>
    </row>
    <row r="133" s="15" customFormat="1">
      <c r="A133" s="15"/>
      <c r="B133" s="253"/>
      <c r="C133" s="254"/>
      <c r="D133" s="233" t="s">
        <v>160</v>
      </c>
      <c r="E133" s="255" t="s">
        <v>19</v>
      </c>
      <c r="F133" s="256" t="s">
        <v>164</v>
      </c>
      <c r="G133" s="254"/>
      <c r="H133" s="257">
        <v>1.6559999999999999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160</v>
      </c>
      <c r="AU133" s="263" t="s">
        <v>82</v>
      </c>
      <c r="AV133" s="15" t="s">
        <v>156</v>
      </c>
      <c r="AW133" s="15" t="s">
        <v>35</v>
      </c>
      <c r="AX133" s="15" t="s">
        <v>80</v>
      </c>
      <c r="AY133" s="263" t="s">
        <v>149</v>
      </c>
    </row>
    <row r="134" s="2" customFormat="1" ht="37.8" customHeight="1">
      <c r="A134" s="39"/>
      <c r="B134" s="40"/>
      <c r="C134" s="213" t="s">
        <v>193</v>
      </c>
      <c r="D134" s="213" t="s">
        <v>151</v>
      </c>
      <c r="E134" s="214" t="s">
        <v>475</v>
      </c>
      <c r="F134" s="215" t="s">
        <v>476</v>
      </c>
      <c r="G134" s="216" t="s">
        <v>174</v>
      </c>
      <c r="H134" s="217">
        <v>6.6239999999999997</v>
      </c>
      <c r="I134" s="218"/>
      <c r="J134" s="219">
        <f>ROUND(I134*H134,2)</f>
        <v>0</v>
      </c>
      <c r="K134" s="215" t="s">
        <v>155</v>
      </c>
      <c r="L134" s="45"/>
      <c r="M134" s="220" t="s">
        <v>19</v>
      </c>
      <c r="N134" s="221" t="s">
        <v>44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156</v>
      </c>
      <c r="AT134" s="224" t="s">
        <v>151</v>
      </c>
      <c r="AU134" s="224" t="s">
        <v>82</v>
      </c>
      <c r="AY134" s="18" t="s">
        <v>149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80</v>
      </c>
      <c r="BK134" s="225">
        <f>ROUND(I134*H134,2)</f>
        <v>0</v>
      </c>
      <c r="BL134" s="18" t="s">
        <v>156</v>
      </c>
      <c r="BM134" s="224" t="s">
        <v>477</v>
      </c>
    </row>
    <row r="135" s="2" customFormat="1">
      <c r="A135" s="39"/>
      <c r="B135" s="40"/>
      <c r="C135" s="41"/>
      <c r="D135" s="226" t="s">
        <v>158</v>
      </c>
      <c r="E135" s="41"/>
      <c r="F135" s="227" t="s">
        <v>478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82</v>
      </c>
    </row>
    <row r="136" s="13" customFormat="1">
      <c r="A136" s="13"/>
      <c r="B136" s="231"/>
      <c r="C136" s="232"/>
      <c r="D136" s="233" t="s">
        <v>160</v>
      </c>
      <c r="E136" s="234" t="s">
        <v>19</v>
      </c>
      <c r="F136" s="235" t="s">
        <v>228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160</v>
      </c>
      <c r="AU136" s="241" t="s">
        <v>82</v>
      </c>
      <c r="AV136" s="13" t="s">
        <v>80</v>
      </c>
      <c r="AW136" s="13" t="s">
        <v>35</v>
      </c>
      <c r="AX136" s="13" t="s">
        <v>73</v>
      </c>
      <c r="AY136" s="241" t="s">
        <v>149</v>
      </c>
    </row>
    <row r="137" s="14" customFormat="1">
      <c r="A137" s="14"/>
      <c r="B137" s="242"/>
      <c r="C137" s="243"/>
      <c r="D137" s="233" t="s">
        <v>160</v>
      </c>
      <c r="E137" s="244" t="s">
        <v>19</v>
      </c>
      <c r="F137" s="245" t="s">
        <v>701</v>
      </c>
      <c r="G137" s="243"/>
      <c r="H137" s="246">
        <v>6.6239999999999997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160</v>
      </c>
      <c r="AU137" s="252" t="s">
        <v>82</v>
      </c>
      <c r="AV137" s="14" t="s">
        <v>82</v>
      </c>
      <c r="AW137" s="14" t="s">
        <v>35</v>
      </c>
      <c r="AX137" s="14" t="s">
        <v>73</v>
      </c>
      <c r="AY137" s="252" t="s">
        <v>149</v>
      </c>
    </row>
    <row r="138" s="15" customFormat="1">
      <c r="A138" s="15"/>
      <c r="B138" s="253"/>
      <c r="C138" s="254"/>
      <c r="D138" s="233" t="s">
        <v>160</v>
      </c>
      <c r="E138" s="255" t="s">
        <v>19</v>
      </c>
      <c r="F138" s="256" t="s">
        <v>164</v>
      </c>
      <c r="G138" s="254"/>
      <c r="H138" s="257">
        <v>6.6239999999999997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160</v>
      </c>
      <c r="AU138" s="263" t="s">
        <v>82</v>
      </c>
      <c r="AV138" s="15" t="s">
        <v>156</v>
      </c>
      <c r="AW138" s="15" t="s">
        <v>35</v>
      </c>
      <c r="AX138" s="15" t="s">
        <v>80</v>
      </c>
      <c r="AY138" s="263" t="s">
        <v>149</v>
      </c>
    </row>
    <row r="139" s="2" customFormat="1" ht="24.15" customHeight="1">
      <c r="A139" s="39"/>
      <c r="B139" s="40"/>
      <c r="C139" s="213" t="s">
        <v>200</v>
      </c>
      <c r="D139" s="213" t="s">
        <v>151</v>
      </c>
      <c r="E139" s="214" t="s">
        <v>480</v>
      </c>
      <c r="F139" s="215" t="s">
        <v>454</v>
      </c>
      <c r="G139" s="216" t="s">
        <v>220</v>
      </c>
      <c r="H139" s="217">
        <v>3.3119999999999998</v>
      </c>
      <c r="I139" s="218"/>
      <c r="J139" s="219">
        <f>ROUND(I139*H139,2)</f>
        <v>0</v>
      </c>
      <c r="K139" s="215" t="s">
        <v>155</v>
      </c>
      <c r="L139" s="45"/>
      <c r="M139" s="220" t="s">
        <v>19</v>
      </c>
      <c r="N139" s="221" t="s">
        <v>44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156</v>
      </c>
      <c r="AT139" s="224" t="s">
        <v>151</v>
      </c>
      <c r="AU139" s="224" t="s">
        <v>82</v>
      </c>
      <c r="AY139" s="18" t="s">
        <v>149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80</v>
      </c>
      <c r="BK139" s="225">
        <f>ROUND(I139*H139,2)</f>
        <v>0</v>
      </c>
      <c r="BL139" s="18" t="s">
        <v>156</v>
      </c>
      <c r="BM139" s="224" t="s">
        <v>481</v>
      </c>
    </row>
    <row r="140" s="2" customFormat="1">
      <c r="A140" s="39"/>
      <c r="B140" s="40"/>
      <c r="C140" s="41"/>
      <c r="D140" s="226" t="s">
        <v>158</v>
      </c>
      <c r="E140" s="41"/>
      <c r="F140" s="227" t="s">
        <v>482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82</v>
      </c>
    </row>
    <row r="141" s="13" customFormat="1">
      <c r="A141" s="13"/>
      <c r="B141" s="231"/>
      <c r="C141" s="232"/>
      <c r="D141" s="233" t="s">
        <v>160</v>
      </c>
      <c r="E141" s="234" t="s">
        <v>19</v>
      </c>
      <c r="F141" s="235" t="s">
        <v>301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160</v>
      </c>
      <c r="AU141" s="241" t="s">
        <v>82</v>
      </c>
      <c r="AV141" s="13" t="s">
        <v>80</v>
      </c>
      <c r="AW141" s="13" t="s">
        <v>35</v>
      </c>
      <c r="AX141" s="13" t="s">
        <v>73</v>
      </c>
      <c r="AY141" s="241" t="s">
        <v>149</v>
      </c>
    </row>
    <row r="142" s="13" customFormat="1">
      <c r="A142" s="13"/>
      <c r="B142" s="231"/>
      <c r="C142" s="232"/>
      <c r="D142" s="233" t="s">
        <v>160</v>
      </c>
      <c r="E142" s="234" t="s">
        <v>19</v>
      </c>
      <c r="F142" s="235" t="s">
        <v>670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160</v>
      </c>
      <c r="AU142" s="241" t="s">
        <v>82</v>
      </c>
      <c r="AV142" s="13" t="s">
        <v>80</v>
      </c>
      <c r="AW142" s="13" t="s">
        <v>35</v>
      </c>
      <c r="AX142" s="13" t="s">
        <v>73</v>
      </c>
      <c r="AY142" s="241" t="s">
        <v>149</v>
      </c>
    </row>
    <row r="143" s="14" customFormat="1">
      <c r="A143" s="14"/>
      <c r="B143" s="242"/>
      <c r="C143" s="243"/>
      <c r="D143" s="233" t="s">
        <v>160</v>
      </c>
      <c r="E143" s="244" t="s">
        <v>19</v>
      </c>
      <c r="F143" s="245" t="s">
        <v>699</v>
      </c>
      <c r="G143" s="243"/>
      <c r="H143" s="246">
        <v>0.14399999999999999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160</v>
      </c>
      <c r="AU143" s="252" t="s">
        <v>82</v>
      </c>
      <c r="AV143" s="14" t="s">
        <v>82</v>
      </c>
      <c r="AW143" s="14" t="s">
        <v>35</v>
      </c>
      <c r="AX143" s="14" t="s">
        <v>73</v>
      </c>
      <c r="AY143" s="252" t="s">
        <v>149</v>
      </c>
    </row>
    <row r="144" s="14" customFormat="1">
      <c r="A144" s="14"/>
      <c r="B144" s="242"/>
      <c r="C144" s="243"/>
      <c r="D144" s="233" t="s">
        <v>160</v>
      </c>
      <c r="E144" s="244" t="s">
        <v>19</v>
      </c>
      <c r="F144" s="245" t="s">
        <v>700</v>
      </c>
      <c r="G144" s="243"/>
      <c r="H144" s="246">
        <v>1.512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160</v>
      </c>
      <c r="AU144" s="252" t="s">
        <v>82</v>
      </c>
      <c r="AV144" s="14" t="s">
        <v>82</v>
      </c>
      <c r="AW144" s="14" t="s">
        <v>35</v>
      </c>
      <c r="AX144" s="14" t="s">
        <v>73</v>
      </c>
      <c r="AY144" s="252" t="s">
        <v>149</v>
      </c>
    </row>
    <row r="145" s="15" customFormat="1">
      <c r="A145" s="15"/>
      <c r="B145" s="253"/>
      <c r="C145" s="254"/>
      <c r="D145" s="233" t="s">
        <v>160</v>
      </c>
      <c r="E145" s="255" t="s">
        <v>19</v>
      </c>
      <c r="F145" s="256" t="s">
        <v>164</v>
      </c>
      <c r="G145" s="254"/>
      <c r="H145" s="257">
        <v>1.6559999999999999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160</v>
      </c>
      <c r="AU145" s="263" t="s">
        <v>82</v>
      </c>
      <c r="AV145" s="15" t="s">
        <v>156</v>
      </c>
      <c r="AW145" s="15" t="s">
        <v>35</v>
      </c>
      <c r="AX145" s="15" t="s">
        <v>80</v>
      </c>
      <c r="AY145" s="263" t="s">
        <v>149</v>
      </c>
    </row>
    <row r="146" s="14" customFormat="1">
      <c r="A146" s="14"/>
      <c r="B146" s="242"/>
      <c r="C146" s="243"/>
      <c r="D146" s="233" t="s">
        <v>160</v>
      </c>
      <c r="E146" s="243"/>
      <c r="F146" s="245" t="s">
        <v>702</v>
      </c>
      <c r="G146" s="243"/>
      <c r="H146" s="246">
        <v>3.3119999999999998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160</v>
      </c>
      <c r="AU146" s="252" t="s">
        <v>82</v>
      </c>
      <c r="AV146" s="14" t="s">
        <v>82</v>
      </c>
      <c r="AW146" s="14" t="s">
        <v>4</v>
      </c>
      <c r="AX146" s="14" t="s">
        <v>80</v>
      </c>
      <c r="AY146" s="252" t="s">
        <v>149</v>
      </c>
    </row>
    <row r="147" s="2" customFormat="1" ht="24.15" customHeight="1">
      <c r="A147" s="39"/>
      <c r="B147" s="40"/>
      <c r="C147" s="213" t="s">
        <v>211</v>
      </c>
      <c r="D147" s="213" t="s">
        <v>151</v>
      </c>
      <c r="E147" s="214" t="s">
        <v>484</v>
      </c>
      <c r="F147" s="215" t="s">
        <v>485</v>
      </c>
      <c r="G147" s="216" t="s">
        <v>174</v>
      </c>
      <c r="H147" s="217">
        <v>1.6559999999999999</v>
      </c>
      <c r="I147" s="218"/>
      <c r="J147" s="219">
        <f>ROUND(I147*H147,2)</f>
        <v>0</v>
      </c>
      <c r="K147" s="215" t="s">
        <v>155</v>
      </c>
      <c r="L147" s="45"/>
      <c r="M147" s="220" t="s">
        <v>19</v>
      </c>
      <c r="N147" s="221" t="s">
        <v>44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156</v>
      </c>
      <c r="AT147" s="224" t="s">
        <v>151</v>
      </c>
      <c r="AU147" s="224" t="s">
        <v>82</v>
      </c>
      <c r="AY147" s="18" t="s">
        <v>149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80</v>
      </c>
      <c r="BK147" s="225">
        <f>ROUND(I147*H147,2)</f>
        <v>0</v>
      </c>
      <c r="BL147" s="18" t="s">
        <v>156</v>
      </c>
      <c r="BM147" s="224" t="s">
        <v>486</v>
      </c>
    </row>
    <row r="148" s="2" customFormat="1">
      <c r="A148" s="39"/>
      <c r="B148" s="40"/>
      <c r="C148" s="41"/>
      <c r="D148" s="226" t="s">
        <v>158</v>
      </c>
      <c r="E148" s="41"/>
      <c r="F148" s="227" t="s">
        <v>487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158</v>
      </c>
      <c r="AU148" s="18" t="s">
        <v>82</v>
      </c>
    </row>
    <row r="149" s="13" customFormat="1">
      <c r="A149" s="13"/>
      <c r="B149" s="231"/>
      <c r="C149" s="232"/>
      <c r="D149" s="233" t="s">
        <v>160</v>
      </c>
      <c r="E149" s="234" t="s">
        <v>19</v>
      </c>
      <c r="F149" s="235" t="s">
        <v>301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160</v>
      </c>
      <c r="AU149" s="241" t="s">
        <v>82</v>
      </c>
      <c r="AV149" s="13" t="s">
        <v>80</v>
      </c>
      <c r="AW149" s="13" t="s">
        <v>35</v>
      </c>
      <c r="AX149" s="13" t="s">
        <v>73</v>
      </c>
      <c r="AY149" s="241" t="s">
        <v>149</v>
      </c>
    </row>
    <row r="150" s="13" customFormat="1">
      <c r="A150" s="13"/>
      <c r="B150" s="231"/>
      <c r="C150" s="232"/>
      <c r="D150" s="233" t="s">
        <v>160</v>
      </c>
      <c r="E150" s="234" t="s">
        <v>19</v>
      </c>
      <c r="F150" s="235" t="s">
        <v>670</v>
      </c>
      <c r="G150" s="232"/>
      <c r="H150" s="234" t="s">
        <v>19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160</v>
      </c>
      <c r="AU150" s="241" t="s">
        <v>82</v>
      </c>
      <c r="AV150" s="13" t="s">
        <v>80</v>
      </c>
      <c r="AW150" s="13" t="s">
        <v>35</v>
      </c>
      <c r="AX150" s="13" t="s">
        <v>73</v>
      </c>
      <c r="AY150" s="241" t="s">
        <v>149</v>
      </c>
    </row>
    <row r="151" s="14" customFormat="1">
      <c r="A151" s="14"/>
      <c r="B151" s="242"/>
      <c r="C151" s="243"/>
      <c r="D151" s="233" t="s">
        <v>160</v>
      </c>
      <c r="E151" s="244" t="s">
        <v>19</v>
      </c>
      <c r="F151" s="245" t="s">
        <v>699</v>
      </c>
      <c r="G151" s="243"/>
      <c r="H151" s="246">
        <v>0.14399999999999999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160</v>
      </c>
      <c r="AU151" s="252" t="s">
        <v>82</v>
      </c>
      <c r="AV151" s="14" t="s">
        <v>82</v>
      </c>
      <c r="AW151" s="14" t="s">
        <v>35</v>
      </c>
      <c r="AX151" s="14" t="s">
        <v>73</v>
      </c>
      <c r="AY151" s="252" t="s">
        <v>149</v>
      </c>
    </row>
    <row r="152" s="14" customFormat="1">
      <c r="A152" s="14"/>
      <c r="B152" s="242"/>
      <c r="C152" s="243"/>
      <c r="D152" s="233" t="s">
        <v>160</v>
      </c>
      <c r="E152" s="244" t="s">
        <v>19</v>
      </c>
      <c r="F152" s="245" t="s">
        <v>700</v>
      </c>
      <c r="G152" s="243"/>
      <c r="H152" s="246">
        <v>1.512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160</v>
      </c>
      <c r="AU152" s="252" t="s">
        <v>82</v>
      </c>
      <c r="AV152" s="14" t="s">
        <v>82</v>
      </c>
      <c r="AW152" s="14" t="s">
        <v>35</v>
      </c>
      <c r="AX152" s="14" t="s">
        <v>73</v>
      </c>
      <c r="AY152" s="252" t="s">
        <v>149</v>
      </c>
    </row>
    <row r="153" s="15" customFormat="1">
      <c r="A153" s="15"/>
      <c r="B153" s="253"/>
      <c r="C153" s="254"/>
      <c r="D153" s="233" t="s">
        <v>160</v>
      </c>
      <c r="E153" s="255" t="s">
        <v>19</v>
      </c>
      <c r="F153" s="256" t="s">
        <v>164</v>
      </c>
      <c r="G153" s="254"/>
      <c r="H153" s="257">
        <v>1.6559999999999999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160</v>
      </c>
      <c r="AU153" s="263" t="s">
        <v>82</v>
      </c>
      <c r="AV153" s="15" t="s">
        <v>156</v>
      </c>
      <c r="AW153" s="15" t="s">
        <v>35</v>
      </c>
      <c r="AX153" s="15" t="s">
        <v>80</v>
      </c>
      <c r="AY153" s="263" t="s">
        <v>149</v>
      </c>
    </row>
    <row r="154" s="12" customFormat="1" ht="22.8" customHeight="1">
      <c r="A154" s="12"/>
      <c r="B154" s="197"/>
      <c r="C154" s="198"/>
      <c r="D154" s="199" t="s">
        <v>72</v>
      </c>
      <c r="E154" s="211" t="s">
        <v>171</v>
      </c>
      <c r="F154" s="211" t="s">
        <v>278</v>
      </c>
      <c r="G154" s="198"/>
      <c r="H154" s="198"/>
      <c r="I154" s="201"/>
      <c r="J154" s="212">
        <f>BK154</f>
        <v>0</v>
      </c>
      <c r="K154" s="198"/>
      <c r="L154" s="203"/>
      <c r="M154" s="204"/>
      <c r="N154" s="205"/>
      <c r="O154" s="205"/>
      <c r="P154" s="206">
        <f>SUM(P155:P219)</f>
        <v>0</v>
      </c>
      <c r="Q154" s="205"/>
      <c r="R154" s="206">
        <f>SUM(R155:R219)</f>
        <v>6.2087799999999991</v>
      </c>
      <c r="S154" s="205"/>
      <c r="T154" s="207">
        <f>SUM(T155:T219)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80</v>
      </c>
      <c r="AT154" s="209" t="s">
        <v>72</v>
      </c>
      <c r="AU154" s="209" t="s">
        <v>80</v>
      </c>
      <c r="AY154" s="208" t="s">
        <v>149</v>
      </c>
      <c r="BK154" s="210">
        <f>SUM(BK155:BK219)</f>
        <v>0</v>
      </c>
    </row>
    <row r="155" s="2" customFormat="1" ht="24.15" customHeight="1">
      <c r="A155" s="39"/>
      <c r="B155" s="40"/>
      <c r="C155" s="213" t="s">
        <v>169</v>
      </c>
      <c r="D155" s="213" t="s">
        <v>151</v>
      </c>
      <c r="E155" s="214" t="s">
        <v>279</v>
      </c>
      <c r="F155" s="215" t="s">
        <v>280</v>
      </c>
      <c r="G155" s="216" t="s">
        <v>181</v>
      </c>
      <c r="H155" s="217">
        <v>3</v>
      </c>
      <c r="I155" s="218"/>
      <c r="J155" s="219">
        <f>ROUND(I155*H155,2)</f>
        <v>0</v>
      </c>
      <c r="K155" s="215" t="s">
        <v>155</v>
      </c>
      <c r="L155" s="45"/>
      <c r="M155" s="220" t="s">
        <v>19</v>
      </c>
      <c r="N155" s="221" t="s">
        <v>44</v>
      </c>
      <c r="O155" s="85"/>
      <c r="P155" s="222">
        <f>O155*H155</f>
        <v>0</v>
      </c>
      <c r="Q155" s="222">
        <v>0.0046800000000000001</v>
      </c>
      <c r="R155" s="222">
        <f>Q155*H155</f>
        <v>0.01404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156</v>
      </c>
      <c r="AT155" s="224" t="s">
        <v>151</v>
      </c>
      <c r="AU155" s="224" t="s">
        <v>82</v>
      </c>
      <c r="AY155" s="18" t="s">
        <v>149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80</v>
      </c>
      <c r="BK155" s="225">
        <f>ROUND(I155*H155,2)</f>
        <v>0</v>
      </c>
      <c r="BL155" s="18" t="s">
        <v>156</v>
      </c>
      <c r="BM155" s="224" t="s">
        <v>703</v>
      </c>
    </row>
    <row r="156" s="2" customFormat="1">
      <c r="A156" s="39"/>
      <c r="B156" s="40"/>
      <c r="C156" s="41"/>
      <c r="D156" s="226" t="s">
        <v>158</v>
      </c>
      <c r="E156" s="41"/>
      <c r="F156" s="227" t="s">
        <v>282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158</v>
      </c>
      <c r="AU156" s="18" t="s">
        <v>82</v>
      </c>
    </row>
    <row r="157" s="13" customFormat="1">
      <c r="A157" s="13"/>
      <c r="B157" s="231"/>
      <c r="C157" s="232"/>
      <c r="D157" s="233" t="s">
        <v>160</v>
      </c>
      <c r="E157" s="234" t="s">
        <v>19</v>
      </c>
      <c r="F157" s="235" t="s">
        <v>672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160</v>
      </c>
      <c r="AU157" s="241" t="s">
        <v>82</v>
      </c>
      <c r="AV157" s="13" t="s">
        <v>80</v>
      </c>
      <c r="AW157" s="13" t="s">
        <v>35</v>
      </c>
      <c r="AX157" s="13" t="s">
        <v>73</v>
      </c>
      <c r="AY157" s="241" t="s">
        <v>149</v>
      </c>
    </row>
    <row r="158" s="14" customFormat="1">
      <c r="A158" s="14"/>
      <c r="B158" s="242"/>
      <c r="C158" s="243"/>
      <c r="D158" s="233" t="s">
        <v>160</v>
      </c>
      <c r="E158" s="244" t="s">
        <v>19</v>
      </c>
      <c r="F158" s="245" t="s">
        <v>171</v>
      </c>
      <c r="G158" s="243"/>
      <c r="H158" s="246">
        <v>3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160</v>
      </c>
      <c r="AU158" s="252" t="s">
        <v>82</v>
      </c>
      <c r="AV158" s="14" t="s">
        <v>82</v>
      </c>
      <c r="AW158" s="14" t="s">
        <v>35</v>
      </c>
      <c r="AX158" s="14" t="s">
        <v>73</v>
      </c>
      <c r="AY158" s="252" t="s">
        <v>149</v>
      </c>
    </row>
    <row r="159" s="15" customFormat="1">
      <c r="A159" s="15"/>
      <c r="B159" s="253"/>
      <c r="C159" s="254"/>
      <c r="D159" s="233" t="s">
        <v>160</v>
      </c>
      <c r="E159" s="255" t="s">
        <v>19</v>
      </c>
      <c r="F159" s="256" t="s">
        <v>164</v>
      </c>
      <c r="G159" s="254"/>
      <c r="H159" s="257">
        <v>3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160</v>
      </c>
      <c r="AU159" s="263" t="s">
        <v>82</v>
      </c>
      <c r="AV159" s="15" t="s">
        <v>156</v>
      </c>
      <c r="AW159" s="15" t="s">
        <v>35</v>
      </c>
      <c r="AX159" s="15" t="s">
        <v>80</v>
      </c>
      <c r="AY159" s="263" t="s">
        <v>149</v>
      </c>
    </row>
    <row r="160" s="2" customFormat="1" ht="21.75" customHeight="1">
      <c r="A160" s="39"/>
      <c r="B160" s="40"/>
      <c r="C160" s="270" t="s">
        <v>223</v>
      </c>
      <c r="D160" s="270" t="s">
        <v>285</v>
      </c>
      <c r="E160" s="271" t="s">
        <v>704</v>
      </c>
      <c r="F160" s="272" t="s">
        <v>705</v>
      </c>
      <c r="G160" s="273" t="s">
        <v>181</v>
      </c>
      <c r="H160" s="274">
        <v>3</v>
      </c>
      <c r="I160" s="275"/>
      <c r="J160" s="276">
        <f>ROUND(I160*H160,2)</f>
        <v>0</v>
      </c>
      <c r="K160" s="272" t="s">
        <v>155</v>
      </c>
      <c r="L160" s="277"/>
      <c r="M160" s="278" t="s">
        <v>19</v>
      </c>
      <c r="N160" s="279" t="s">
        <v>44</v>
      </c>
      <c r="O160" s="85"/>
      <c r="P160" s="222">
        <f>O160*H160</f>
        <v>0</v>
      </c>
      <c r="Q160" s="222">
        <v>0.0053</v>
      </c>
      <c r="R160" s="222">
        <f>Q160*H160</f>
        <v>0.015900000000000001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211</v>
      </c>
      <c r="AT160" s="224" t="s">
        <v>285</v>
      </c>
      <c r="AU160" s="224" t="s">
        <v>82</v>
      </c>
      <c r="AY160" s="18" t="s">
        <v>149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80</v>
      </c>
      <c r="BK160" s="225">
        <f>ROUND(I160*H160,2)</f>
        <v>0</v>
      </c>
      <c r="BL160" s="18" t="s">
        <v>156</v>
      </c>
      <c r="BM160" s="224" t="s">
        <v>706</v>
      </c>
    </row>
    <row r="161" s="13" customFormat="1">
      <c r="A161" s="13"/>
      <c r="B161" s="231"/>
      <c r="C161" s="232"/>
      <c r="D161" s="233" t="s">
        <v>160</v>
      </c>
      <c r="E161" s="234" t="s">
        <v>19</v>
      </c>
      <c r="F161" s="235" t="s">
        <v>672</v>
      </c>
      <c r="G161" s="232"/>
      <c r="H161" s="234" t="s">
        <v>19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160</v>
      </c>
      <c r="AU161" s="241" t="s">
        <v>82</v>
      </c>
      <c r="AV161" s="13" t="s">
        <v>80</v>
      </c>
      <c r="AW161" s="13" t="s">
        <v>35</v>
      </c>
      <c r="AX161" s="13" t="s">
        <v>73</v>
      </c>
      <c r="AY161" s="241" t="s">
        <v>149</v>
      </c>
    </row>
    <row r="162" s="14" customFormat="1">
      <c r="A162" s="14"/>
      <c r="B162" s="242"/>
      <c r="C162" s="243"/>
      <c r="D162" s="233" t="s">
        <v>160</v>
      </c>
      <c r="E162" s="244" t="s">
        <v>19</v>
      </c>
      <c r="F162" s="245" t="s">
        <v>171</v>
      </c>
      <c r="G162" s="243"/>
      <c r="H162" s="246">
        <v>3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160</v>
      </c>
      <c r="AU162" s="252" t="s">
        <v>82</v>
      </c>
      <c r="AV162" s="14" t="s">
        <v>82</v>
      </c>
      <c r="AW162" s="14" t="s">
        <v>35</v>
      </c>
      <c r="AX162" s="14" t="s">
        <v>73</v>
      </c>
      <c r="AY162" s="252" t="s">
        <v>149</v>
      </c>
    </row>
    <row r="163" s="15" customFormat="1">
      <c r="A163" s="15"/>
      <c r="B163" s="253"/>
      <c r="C163" s="254"/>
      <c r="D163" s="233" t="s">
        <v>160</v>
      </c>
      <c r="E163" s="255" t="s">
        <v>19</v>
      </c>
      <c r="F163" s="256" t="s">
        <v>164</v>
      </c>
      <c r="G163" s="254"/>
      <c r="H163" s="257">
        <v>3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160</v>
      </c>
      <c r="AU163" s="263" t="s">
        <v>82</v>
      </c>
      <c r="AV163" s="15" t="s">
        <v>156</v>
      </c>
      <c r="AW163" s="15" t="s">
        <v>35</v>
      </c>
      <c r="AX163" s="15" t="s">
        <v>80</v>
      </c>
      <c r="AY163" s="263" t="s">
        <v>149</v>
      </c>
    </row>
    <row r="164" s="2" customFormat="1" ht="24.15" customHeight="1">
      <c r="A164" s="39"/>
      <c r="B164" s="40"/>
      <c r="C164" s="213" t="s">
        <v>230</v>
      </c>
      <c r="D164" s="213" t="s">
        <v>151</v>
      </c>
      <c r="E164" s="214" t="s">
        <v>290</v>
      </c>
      <c r="F164" s="215" t="s">
        <v>291</v>
      </c>
      <c r="G164" s="216" t="s">
        <v>181</v>
      </c>
      <c r="H164" s="217">
        <v>23</v>
      </c>
      <c r="I164" s="218"/>
      <c r="J164" s="219">
        <f>ROUND(I164*H164,2)</f>
        <v>0</v>
      </c>
      <c r="K164" s="215" t="s">
        <v>155</v>
      </c>
      <c r="L164" s="45"/>
      <c r="M164" s="220" t="s">
        <v>19</v>
      </c>
      <c r="N164" s="221" t="s">
        <v>44</v>
      </c>
      <c r="O164" s="85"/>
      <c r="P164" s="222">
        <f>O164*H164</f>
        <v>0</v>
      </c>
      <c r="Q164" s="222">
        <v>0.17488999999999999</v>
      </c>
      <c r="R164" s="222">
        <f>Q164*H164</f>
        <v>4.0224700000000002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156</v>
      </c>
      <c r="AT164" s="224" t="s">
        <v>151</v>
      </c>
      <c r="AU164" s="224" t="s">
        <v>82</v>
      </c>
      <c r="AY164" s="18" t="s">
        <v>149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80</v>
      </c>
      <c r="BK164" s="225">
        <f>ROUND(I164*H164,2)</f>
        <v>0</v>
      </c>
      <c r="BL164" s="18" t="s">
        <v>156</v>
      </c>
      <c r="BM164" s="224" t="s">
        <v>707</v>
      </c>
    </row>
    <row r="165" s="2" customFormat="1">
      <c r="A165" s="39"/>
      <c r="B165" s="40"/>
      <c r="C165" s="41"/>
      <c r="D165" s="226" t="s">
        <v>158</v>
      </c>
      <c r="E165" s="41"/>
      <c r="F165" s="227" t="s">
        <v>293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158</v>
      </c>
      <c r="AU165" s="18" t="s">
        <v>82</v>
      </c>
    </row>
    <row r="166" s="13" customFormat="1">
      <c r="A166" s="13"/>
      <c r="B166" s="231"/>
      <c r="C166" s="232"/>
      <c r="D166" s="233" t="s">
        <v>160</v>
      </c>
      <c r="E166" s="234" t="s">
        <v>19</v>
      </c>
      <c r="F166" s="235" t="s">
        <v>301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160</v>
      </c>
      <c r="AU166" s="241" t="s">
        <v>82</v>
      </c>
      <c r="AV166" s="13" t="s">
        <v>80</v>
      </c>
      <c r="AW166" s="13" t="s">
        <v>35</v>
      </c>
      <c r="AX166" s="13" t="s">
        <v>73</v>
      </c>
      <c r="AY166" s="241" t="s">
        <v>149</v>
      </c>
    </row>
    <row r="167" s="13" customFormat="1">
      <c r="A167" s="13"/>
      <c r="B167" s="231"/>
      <c r="C167" s="232"/>
      <c r="D167" s="233" t="s">
        <v>160</v>
      </c>
      <c r="E167" s="234" t="s">
        <v>19</v>
      </c>
      <c r="F167" s="235" t="s">
        <v>670</v>
      </c>
      <c r="G167" s="232"/>
      <c r="H167" s="234" t="s">
        <v>19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160</v>
      </c>
      <c r="AU167" s="241" t="s">
        <v>82</v>
      </c>
      <c r="AV167" s="13" t="s">
        <v>80</v>
      </c>
      <c r="AW167" s="13" t="s">
        <v>35</v>
      </c>
      <c r="AX167" s="13" t="s">
        <v>73</v>
      </c>
      <c r="AY167" s="241" t="s">
        <v>149</v>
      </c>
    </row>
    <row r="168" s="13" customFormat="1">
      <c r="A168" s="13"/>
      <c r="B168" s="231"/>
      <c r="C168" s="232"/>
      <c r="D168" s="233" t="s">
        <v>160</v>
      </c>
      <c r="E168" s="234" t="s">
        <v>19</v>
      </c>
      <c r="F168" s="235" t="s">
        <v>283</v>
      </c>
      <c r="G168" s="232"/>
      <c r="H168" s="234" t="s">
        <v>19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160</v>
      </c>
      <c r="AU168" s="241" t="s">
        <v>82</v>
      </c>
      <c r="AV168" s="13" t="s">
        <v>80</v>
      </c>
      <c r="AW168" s="13" t="s">
        <v>35</v>
      </c>
      <c r="AX168" s="13" t="s">
        <v>73</v>
      </c>
      <c r="AY168" s="241" t="s">
        <v>149</v>
      </c>
    </row>
    <row r="169" s="14" customFormat="1">
      <c r="A169" s="14"/>
      <c r="B169" s="242"/>
      <c r="C169" s="243"/>
      <c r="D169" s="233" t="s">
        <v>160</v>
      </c>
      <c r="E169" s="244" t="s">
        <v>19</v>
      </c>
      <c r="F169" s="245" t="s">
        <v>7</v>
      </c>
      <c r="G169" s="243"/>
      <c r="H169" s="246">
        <v>21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160</v>
      </c>
      <c r="AU169" s="252" t="s">
        <v>82</v>
      </c>
      <c r="AV169" s="14" t="s">
        <v>82</v>
      </c>
      <c r="AW169" s="14" t="s">
        <v>35</v>
      </c>
      <c r="AX169" s="14" t="s">
        <v>73</v>
      </c>
      <c r="AY169" s="252" t="s">
        <v>149</v>
      </c>
    </row>
    <row r="170" s="13" customFormat="1">
      <c r="A170" s="13"/>
      <c r="B170" s="231"/>
      <c r="C170" s="232"/>
      <c r="D170" s="233" t="s">
        <v>160</v>
      </c>
      <c r="E170" s="234" t="s">
        <v>19</v>
      </c>
      <c r="F170" s="235" t="s">
        <v>708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160</v>
      </c>
      <c r="AU170" s="241" t="s">
        <v>82</v>
      </c>
      <c r="AV170" s="13" t="s">
        <v>80</v>
      </c>
      <c r="AW170" s="13" t="s">
        <v>35</v>
      </c>
      <c r="AX170" s="13" t="s">
        <v>73</v>
      </c>
      <c r="AY170" s="241" t="s">
        <v>149</v>
      </c>
    </row>
    <row r="171" s="14" customFormat="1">
      <c r="A171" s="14"/>
      <c r="B171" s="242"/>
      <c r="C171" s="243"/>
      <c r="D171" s="233" t="s">
        <v>160</v>
      </c>
      <c r="E171" s="244" t="s">
        <v>19</v>
      </c>
      <c r="F171" s="245" t="s">
        <v>422</v>
      </c>
      <c r="G171" s="243"/>
      <c r="H171" s="246">
        <v>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160</v>
      </c>
      <c r="AU171" s="252" t="s">
        <v>82</v>
      </c>
      <c r="AV171" s="14" t="s">
        <v>82</v>
      </c>
      <c r="AW171" s="14" t="s">
        <v>35</v>
      </c>
      <c r="AX171" s="14" t="s">
        <v>73</v>
      </c>
      <c r="AY171" s="252" t="s">
        <v>149</v>
      </c>
    </row>
    <row r="172" s="15" customFormat="1">
      <c r="A172" s="15"/>
      <c r="B172" s="253"/>
      <c r="C172" s="254"/>
      <c r="D172" s="233" t="s">
        <v>160</v>
      </c>
      <c r="E172" s="255" t="s">
        <v>19</v>
      </c>
      <c r="F172" s="256" t="s">
        <v>164</v>
      </c>
      <c r="G172" s="254"/>
      <c r="H172" s="257">
        <v>23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160</v>
      </c>
      <c r="AU172" s="263" t="s">
        <v>82</v>
      </c>
      <c r="AV172" s="15" t="s">
        <v>156</v>
      </c>
      <c r="AW172" s="15" t="s">
        <v>35</v>
      </c>
      <c r="AX172" s="15" t="s">
        <v>80</v>
      </c>
      <c r="AY172" s="263" t="s">
        <v>149</v>
      </c>
    </row>
    <row r="173" s="2" customFormat="1" ht="21.75" customHeight="1">
      <c r="A173" s="39"/>
      <c r="B173" s="40"/>
      <c r="C173" s="270" t="s">
        <v>236</v>
      </c>
      <c r="D173" s="270" t="s">
        <v>285</v>
      </c>
      <c r="E173" s="271" t="s">
        <v>709</v>
      </c>
      <c r="F173" s="272" t="s">
        <v>705</v>
      </c>
      <c r="G173" s="273" t="s">
        <v>181</v>
      </c>
      <c r="H173" s="274">
        <v>21</v>
      </c>
      <c r="I173" s="275"/>
      <c r="J173" s="276">
        <f>ROUND(I173*H173,2)</f>
        <v>0</v>
      </c>
      <c r="K173" s="272" t="s">
        <v>19</v>
      </c>
      <c r="L173" s="277"/>
      <c r="M173" s="278" t="s">
        <v>19</v>
      </c>
      <c r="N173" s="279" t="s">
        <v>44</v>
      </c>
      <c r="O173" s="85"/>
      <c r="P173" s="222">
        <f>O173*H173</f>
        <v>0</v>
      </c>
      <c r="Q173" s="222">
        <v>0.0053</v>
      </c>
      <c r="R173" s="222">
        <f>Q173*H173</f>
        <v>0.1113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211</v>
      </c>
      <c r="AT173" s="224" t="s">
        <v>285</v>
      </c>
      <c r="AU173" s="224" t="s">
        <v>82</v>
      </c>
      <c r="AY173" s="18" t="s">
        <v>149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80</v>
      </c>
      <c r="BK173" s="225">
        <f>ROUND(I173*H173,2)</f>
        <v>0</v>
      </c>
      <c r="BL173" s="18" t="s">
        <v>156</v>
      </c>
      <c r="BM173" s="224" t="s">
        <v>710</v>
      </c>
    </row>
    <row r="174" s="13" customFormat="1">
      <c r="A174" s="13"/>
      <c r="B174" s="231"/>
      <c r="C174" s="232"/>
      <c r="D174" s="233" t="s">
        <v>160</v>
      </c>
      <c r="E174" s="234" t="s">
        <v>19</v>
      </c>
      <c r="F174" s="235" t="s">
        <v>301</v>
      </c>
      <c r="G174" s="232"/>
      <c r="H174" s="234" t="s">
        <v>19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160</v>
      </c>
      <c r="AU174" s="241" t="s">
        <v>82</v>
      </c>
      <c r="AV174" s="13" t="s">
        <v>80</v>
      </c>
      <c r="AW174" s="13" t="s">
        <v>35</v>
      </c>
      <c r="AX174" s="13" t="s">
        <v>73</v>
      </c>
      <c r="AY174" s="241" t="s">
        <v>149</v>
      </c>
    </row>
    <row r="175" s="13" customFormat="1">
      <c r="A175" s="13"/>
      <c r="B175" s="231"/>
      <c r="C175" s="232"/>
      <c r="D175" s="233" t="s">
        <v>160</v>
      </c>
      <c r="E175" s="234" t="s">
        <v>19</v>
      </c>
      <c r="F175" s="235" t="s">
        <v>670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160</v>
      </c>
      <c r="AU175" s="241" t="s">
        <v>82</v>
      </c>
      <c r="AV175" s="13" t="s">
        <v>80</v>
      </c>
      <c r="AW175" s="13" t="s">
        <v>35</v>
      </c>
      <c r="AX175" s="13" t="s">
        <v>73</v>
      </c>
      <c r="AY175" s="241" t="s">
        <v>149</v>
      </c>
    </row>
    <row r="176" s="13" customFormat="1">
      <c r="A176" s="13"/>
      <c r="B176" s="231"/>
      <c r="C176" s="232"/>
      <c r="D176" s="233" t="s">
        <v>160</v>
      </c>
      <c r="E176" s="234" t="s">
        <v>19</v>
      </c>
      <c r="F176" s="235" t="s">
        <v>283</v>
      </c>
      <c r="G176" s="232"/>
      <c r="H176" s="234" t="s">
        <v>19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160</v>
      </c>
      <c r="AU176" s="241" t="s">
        <v>82</v>
      </c>
      <c r="AV176" s="13" t="s">
        <v>80</v>
      </c>
      <c r="AW176" s="13" t="s">
        <v>35</v>
      </c>
      <c r="AX176" s="13" t="s">
        <v>73</v>
      </c>
      <c r="AY176" s="241" t="s">
        <v>149</v>
      </c>
    </row>
    <row r="177" s="14" customFormat="1">
      <c r="A177" s="14"/>
      <c r="B177" s="242"/>
      <c r="C177" s="243"/>
      <c r="D177" s="233" t="s">
        <v>160</v>
      </c>
      <c r="E177" s="244" t="s">
        <v>19</v>
      </c>
      <c r="F177" s="245" t="s">
        <v>7</v>
      </c>
      <c r="G177" s="243"/>
      <c r="H177" s="246">
        <v>21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160</v>
      </c>
      <c r="AU177" s="252" t="s">
        <v>82</v>
      </c>
      <c r="AV177" s="14" t="s">
        <v>82</v>
      </c>
      <c r="AW177" s="14" t="s">
        <v>35</v>
      </c>
      <c r="AX177" s="14" t="s">
        <v>73</v>
      </c>
      <c r="AY177" s="252" t="s">
        <v>149</v>
      </c>
    </row>
    <row r="178" s="15" customFormat="1">
      <c r="A178" s="15"/>
      <c r="B178" s="253"/>
      <c r="C178" s="254"/>
      <c r="D178" s="233" t="s">
        <v>160</v>
      </c>
      <c r="E178" s="255" t="s">
        <v>19</v>
      </c>
      <c r="F178" s="256" t="s">
        <v>164</v>
      </c>
      <c r="G178" s="254"/>
      <c r="H178" s="257">
        <v>21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160</v>
      </c>
      <c r="AU178" s="263" t="s">
        <v>82</v>
      </c>
      <c r="AV178" s="15" t="s">
        <v>156</v>
      </c>
      <c r="AW178" s="15" t="s">
        <v>35</v>
      </c>
      <c r="AX178" s="15" t="s">
        <v>80</v>
      </c>
      <c r="AY178" s="263" t="s">
        <v>149</v>
      </c>
    </row>
    <row r="179" s="2" customFormat="1" ht="21.75" customHeight="1">
      <c r="A179" s="39"/>
      <c r="B179" s="40"/>
      <c r="C179" s="270" t="s">
        <v>242</v>
      </c>
      <c r="D179" s="270" t="s">
        <v>285</v>
      </c>
      <c r="E179" s="271" t="s">
        <v>711</v>
      </c>
      <c r="F179" s="272" t="s">
        <v>712</v>
      </c>
      <c r="G179" s="273" t="s">
        <v>181</v>
      </c>
      <c r="H179" s="274">
        <v>2</v>
      </c>
      <c r="I179" s="275"/>
      <c r="J179" s="276">
        <f>ROUND(I179*H179,2)</f>
        <v>0</v>
      </c>
      <c r="K179" s="272" t="s">
        <v>155</v>
      </c>
      <c r="L179" s="277"/>
      <c r="M179" s="278" t="s">
        <v>19</v>
      </c>
      <c r="N179" s="279" t="s">
        <v>44</v>
      </c>
      <c r="O179" s="85"/>
      <c r="P179" s="222">
        <f>O179*H179</f>
        <v>0</v>
      </c>
      <c r="Q179" s="222">
        <v>0.0094000000000000004</v>
      </c>
      <c r="R179" s="222">
        <f>Q179*H179</f>
        <v>0.018800000000000001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211</v>
      </c>
      <c r="AT179" s="224" t="s">
        <v>285</v>
      </c>
      <c r="AU179" s="224" t="s">
        <v>82</v>
      </c>
      <c r="AY179" s="18" t="s">
        <v>149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80</v>
      </c>
      <c r="BK179" s="225">
        <f>ROUND(I179*H179,2)</f>
        <v>0</v>
      </c>
      <c r="BL179" s="18" t="s">
        <v>156</v>
      </c>
      <c r="BM179" s="224" t="s">
        <v>713</v>
      </c>
    </row>
    <row r="180" s="13" customFormat="1">
      <c r="A180" s="13"/>
      <c r="B180" s="231"/>
      <c r="C180" s="232"/>
      <c r="D180" s="233" t="s">
        <v>160</v>
      </c>
      <c r="E180" s="234" t="s">
        <v>19</v>
      </c>
      <c r="F180" s="235" t="s">
        <v>714</v>
      </c>
      <c r="G180" s="232"/>
      <c r="H180" s="234" t="s">
        <v>19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160</v>
      </c>
      <c r="AU180" s="241" t="s">
        <v>82</v>
      </c>
      <c r="AV180" s="13" t="s">
        <v>80</v>
      </c>
      <c r="AW180" s="13" t="s">
        <v>35</v>
      </c>
      <c r="AX180" s="13" t="s">
        <v>73</v>
      </c>
      <c r="AY180" s="241" t="s">
        <v>149</v>
      </c>
    </row>
    <row r="181" s="13" customFormat="1">
      <c r="A181" s="13"/>
      <c r="B181" s="231"/>
      <c r="C181" s="232"/>
      <c r="D181" s="233" t="s">
        <v>160</v>
      </c>
      <c r="E181" s="234" t="s">
        <v>19</v>
      </c>
      <c r="F181" s="235" t="s">
        <v>708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160</v>
      </c>
      <c r="AU181" s="241" t="s">
        <v>82</v>
      </c>
      <c r="AV181" s="13" t="s">
        <v>80</v>
      </c>
      <c r="AW181" s="13" t="s">
        <v>35</v>
      </c>
      <c r="AX181" s="13" t="s">
        <v>73</v>
      </c>
      <c r="AY181" s="241" t="s">
        <v>149</v>
      </c>
    </row>
    <row r="182" s="14" customFormat="1">
      <c r="A182" s="14"/>
      <c r="B182" s="242"/>
      <c r="C182" s="243"/>
      <c r="D182" s="233" t="s">
        <v>160</v>
      </c>
      <c r="E182" s="244" t="s">
        <v>19</v>
      </c>
      <c r="F182" s="245" t="s">
        <v>422</v>
      </c>
      <c r="G182" s="243"/>
      <c r="H182" s="246">
        <v>2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160</v>
      </c>
      <c r="AU182" s="252" t="s">
        <v>82</v>
      </c>
      <c r="AV182" s="14" t="s">
        <v>82</v>
      </c>
      <c r="AW182" s="14" t="s">
        <v>35</v>
      </c>
      <c r="AX182" s="14" t="s">
        <v>73</v>
      </c>
      <c r="AY182" s="252" t="s">
        <v>149</v>
      </c>
    </row>
    <row r="183" s="15" customFormat="1">
      <c r="A183" s="15"/>
      <c r="B183" s="253"/>
      <c r="C183" s="254"/>
      <c r="D183" s="233" t="s">
        <v>160</v>
      </c>
      <c r="E183" s="255" t="s">
        <v>19</v>
      </c>
      <c r="F183" s="256" t="s">
        <v>164</v>
      </c>
      <c r="G183" s="254"/>
      <c r="H183" s="257">
        <v>2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3" t="s">
        <v>160</v>
      </c>
      <c r="AU183" s="263" t="s">
        <v>82</v>
      </c>
      <c r="AV183" s="15" t="s">
        <v>156</v>
      </c>
      <c r="AW183" s="15" t="s">
        <v>35</v>
      </c>
      <c r="AX183" s="15" t="s">
        <v>80</v>
      </c>
      <c r="AY183" s="263" t="s">
        <v>149</v>
      </c>
    </row>
    <row r="184" s="2" customFormat="1" ht="21.75" customHeight="1">
      <c r="A184" s="39"/>
      <c r="B184" s="40"/>
      <c r="C184" s="213" t="s">
        <v>250</v>
      </c>
      <c r="D184" s="213" t="s">
        <v>151</v>
      </c>
      <c r="E184" s="214" t="s">
        <v>715</v>
      </c>
      <c r="F184" s="215" t="s">
        <v>716</v>
      </c>
      <c r="G184" s="216" t="s">
        <v>181</v>
      </c>
      <c r="H184" s="217">
        <v>1</v>
      </c>
      <c r="I184" s="218"/>
      <c r="J184" s="219">
        <f>ROUND(I184*H184,2)</f>
        <v>0</v>
      </c>
      <c r="K184" s="215" t="s">
        <v>155</v>
      </c>
      <c r="L184" s="45"/>
      <c r="M184" s="220" t="s">
        <v>19</v>
      </c>
      <c r="N184" s="221" t="s">
        <v>44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156</v>
      </c>
      <c r="AT184" s="224" t="s">
        <v>151</v>
      </c>
      <c r="AU184" s="224" t="s">
        <v>82</v>
      </c>
      <c r="AY184" s="18" t="s">
        <v>149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80</v>
      </c>
      <c r="BK184" s="225">
        <f>ROUND(I184*H184,2)</f>
        <v>0</v>
      </c>
      <c r="BL184" s="18" t="s">
        <v>156</v>
      </c>
      <c r="BM184" s="224" t="s">
        <v>717</v>
      </c>
    </row>
    <row r="185" s="2" customFormat="1">
      <c r="A185" s="39"/>
      <c r="B185" s="40"/>
      <c r="C185" s="41"/>
      <c r="D185" s="226" t="s">
        <v>158</v>
      </c>
      <c r="E185" s="41"/>
      <c r="F185" s="227" t="s">
        <v>718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158</v>
      </c>
      <c r="AU185" s="18" t="s">
        <v>82</v>
      </c>
    </row>
    <row r="186" s="13" customFormat="1">
      <c r="A186" s="13"/>
      <c r="B186" s="231"/>
      <c r="C186" s="232"/>
      <c r="D186" s="233" t="s">
        <v>160</v>
      </c>
      <c r="E186" s="234" t="s">
        <v>19</v>
      </c>
      <c r="F186" s="235" t="s">
        <v>719</v>
      </c>
      <c r="G186" s="232"/>
      <c r="H186" s="234" t="s">
        <v>19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160</v>
      </c>
      <c r="AU186" s="241" t="s">
        <v>82</v>
      </c>
      <c r="AV186" s="13" t="s">
        <v>80</v>
      </c>
      <c r="AW186" s="13" t="s">
        <v>35</v>
      </c>
      <c r="AX186" s="13" t="s">
        <v>73</v>
      </c>
      <c r="AY186" s="241" t="s">
        <v>149</v>
      </c>
    </row>
    <row r="187" s="14" customFormat="1">
      <c r="A187" s="14"/>
      <c r="B187" s="242"/>
      <c r="C187" s="243"/>
      <c r="D187" s="233" t="s">
        <v>160</v>
      </c>
      <c r="E187" s="244" t="s">
        <v>19</v>
      </c>
      <c r="F187" s="245" t="s">
        <v>80</v>
      </c>
      <c r="G187" s="243"/>
      <c r="H187" s="246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160</v>
      </c>
      <c r="AU187" s="252" t="s">
        <v>82</v>
      </c>
      <c r="AV187" s="14" t="s">
        <v>82</v>
      </c>
      <c r="AW187" s="14" t="s">
        <v>35</v>
      </c>
      <c r="AX187" s="14" t="s">
        <v>73</v>
      </c>
      <c r="AY187" s="252" t="s">
        <v>149</v>
      </c>
    </row>
    <row r="188" s="15" customFormat="1">
      <c r="A188" s="15"/>
      <c r="B188" s="253"/>
      <c r="C188" s="254"/>
      <c r="D188" s="233" t="s">
        <v>160</v>
      </c>
      <c r="E188" s="255" t="s">
        <v>19</v>
      </c>
      <c r="F188" s="256" t="s">
        <v>164</v>
      </c>
      <c r="G188" s="254"/>
      <c r="H188" s="257">
        <v>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160</v>
      </c>
      <c r="AU188" s="263" t="s">
        <v>82</v>
      </c>
      <c r="AV188" s="15" t="s">
        <v>156</v>
      </c>
      <c r="AW188" s="15" t="s">
        <v>35</v>
      </c>
      <c r="AX188" s="15" t="s">
        <v>80</v>
      </c>
      <c r="AY188" s="263" t="s">
        <v>149</v>
      </c>
    </row>
    <row r="189" s="2" customFormat="1" ht="16.5" customHeight="1">
      <c r="A189" s="39"/>
      <c r="B189" s="40"/>
      <c r="C189" s="270" t="s">
        <v>8</v>
      </c>
      <c r="D189" s="270" t="s">
        <v>285</v>
      </c>
      <c r="E189" s="271" t="s">
        <v>720</v>
      </c>
      <c r="F189" s="272" t="s">
        <v>721</v>
      </c>
      <c r="G189" s="273" t="s">
        <v>181</v>
      </c>
      <c r="H189" s="274">
        <v>1</v>
      </c>
      <c r="I189" s="275"/>
      <c r="J189" s="276">
        <f>ROUND(I189*H189,2)</f>
        <v>0</v>
      </c>
      <c r="K189" s="272" t="s">
        <v>19</v>
      </c>
      <c r="L189" s="277"/>
      <c r="M189" s="278" t="s">
        <v>19</v>
      </c>
      <c r="N189" s="279" t="s">
        <v>44</v>
      </c>
      <c r="O189" s="85"/>
      <c r="P189" s="222">
        <f>O189*H189</f>
        <v>0</v>
      </c>
      <c r="Q189" s="222">
        <v>0.058569999999999997</v>
      </c>
      <c r="R189" s="222">
        <f>Q189*H189</f>
        <v>0.058569999999999997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211</v>
      </c>
      <c r="AT189" s="224" t="s">
        <v>285</v>
      </c>
      <c r="AU189" s="224" t="s">
        <v>82</v>
      </c>
      <c r="AY189" s="18" t="s">
        <v>149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80</v>
      </c>
      <c r="BK189" s="225">
        <f>ROUND(I189*H189,2)</f>
        <v>0</v>
      </c>
      <c r="BL189" s="18" t="s">
        <v>156</v>
      </c>
      <c r="BM189" s="224" t="s">
        <v>722</v>
      </c>
    </row>
    <row r="190" s="13" customFormat="1">
      <c r="A190" s="13"/>
      <c r="B190" s="231"/>
      <c r="C190" s="232"/>
      <c r="D190" s="233" t="s">
        <v>160</v>
      </c>
      <c r="E190" s="234" t="s">
        <v>19</v>
      </c>
      <c r="F190" s="235" t="s">
        <v>719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160</v>
      </c>
      <c r="AU190" s="241" t="s">
        <v>82</v>
      </c>
      <c r="AV190" s="13" t="s">
        <v>80</v>
      </c>
      <c r="AW190" s="13" t="s">
        <v>35</v>
      </c>
      <c r="AX190" s="13" t="s">
        <v>73</v>
      </c>
      <c r="AY190" s="241" t="s">
        <v>149</v>
      </c>
    </row>
    <row r="191" s="14" customFormat="1">
      <c r="A191" s="14"/>
      <c r="B191" s="242"/>
      <c r="C191" s="243"/>
      <c r="D191" s="233" t="s">
        <v>160</v>
      </c>
      <c r="E191" s="244" t="s">
        <v>19</v>
      </c>
      <c r="F191" s="245" t="s">
        <v>80</v>
      </c>
      <c r="G191" s="243"/>
      <c r="H191" s="246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160</v>
      </c>
      <c r="AU191" s="252" t="s">
        <v>82</v>
      </c>
      <c r="AV191" s="14" t="s">
        <v>82</v>
      </c>
      <c r="AW191" s="14" t="s">
        <v>35</v>
      </c>
      <c r="AX191" s="14" t="s">
        <v>73</v>
      </c>
      <c r="AY191" s="252" t="s">
        <v>149</v>
      </c>
    </row>
    <row r="192" s="15" customFormat="1">
      <c r="A192" s="15"/>
      <c r="B192" s="253"/>
      <c r="C192" s="254"/>
      <c r="D192" s="233" t="s">
        <v>160</v>
      </c>
      <c r="E192" s="255" t="s">
        <v>19</v>
      </c>
      <c r="F192" s="256" t="s">
        <v>164</v>
      </c>
      <c r="G192" s="254"/>
      <c r="H192" s="257">
        <v>1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3" t="s">
        <v>160</v>
      </c>
      <c r="AU192" s="263" t="s">
        <v>82</v>
      </c>
      <c r="AV192" s="15" t="s">
        <v>156</v>
      </c>
      <c r="AW192" s="15" t="s">
        <v>35</v>
      </c>
      <c r="AX192" s="15" t="s">
        <v>80</v>
      </c>
      <c r="AY192" s="263" t="s">
        <v>149</v>
      </c>
    </row>
    <row r="193" s="2" customFormat="1" ht="16.5" customHeight="1">
      <c r="A193" s="39"/>
      <c r="B193" s="40"/>
      <c r="C193" s="213" t="s">
        <v>264</v>
      </c>
      <c r="D193" s="213" t="s">
        <v>151</v>
      </c>
      <c r="E193" s="214" t="s">
        <v>723</v>
      </c>
      <c r="F193" s="215" t="s">
        <v>724</v>
      </c>
      <c r="G193" s="216" t="s">
        <v>181</v>
      </c>
      <c r="H193" s="217">
        <v>21</v>
      </c>
      <c r="I193" s="218"/>
      <c r="J193" s="219">
        <f>ROUND(I193*H193,2)</f>
        <v>0</v>
      </c>
      <c r="K193" s="215" t="s">
        <v>155</v>
      </c>
      <c r="L193" s="45"/>
      <c r="M193" s="220" t="s">
        <v>19</v>
      </c>
      <c r="N193" s="221" t="s">
        <v>44</v>
      </c>
      <c r="O193" s="85"/>
      <c r="P193" s="222">
        <f>O193*H193</f>
        <v>0</v>
      </c>
      <c r="Q193" s="222">
        <v>0.0011999999999999999</v>
      </c>
      <c r="R193" s="222">
        <f>Q193*H193</f>
        <v>0.025199999999999997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156</v>
      </c>
      <c r="AT193" s="224" t="s">
        <v>151</v>
      </c>
      <c r="AU193" s="224" t="s">
        <v>82</v>
      </c>
      <c r="AY193" s="18" t="s">
        <v>149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80</v>
      </c>
      <c r="BK193" s="225">
        <f>ROUND(I193*H193,2)</f>
        <v>0</v>
      </c>
      <c r="BL193" s="18" t="s">
        <v>156</v>
      </c>
      <c r="BM193" s="224" t="s">
        <v>725</v>
      </c>
    </row>
    <row r="194" s="2" customFormat="1">
      <c r="A194" s="39"/>
      <c r="B194" s="40"/>
      <c r="C194" s="41"/>
      <c r="D194" s="226" t="s">
        <v>158</v>
      </c>
      <c r="E194" s="41"/>
      <c r="F194" s="227" t="s">
        <v>726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158</v>
      </c>
      <c r="AU194" s="18" t="s">
        <v>82</v>
      </c>
    </row>
    <row r="195" s="13" customFormat="1">
      <c r="A195" s="13"/>
      <c r="B195" s="231"/>
      <c r="C195" s="232"/>
      <c r="D195" s="233" t="s">
        <v>160</v>
      </c>
      <c r="E195" s="234" t="s">
        <v>19</v>
      </c>
      <c r="F195" s="235" t="s">
        <v>301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160</v>
      </c>
      <c r="AU195" s="241" t="s">
        <v>82</v>
      </c>
      <c r="AV195" s="13" t="s">
        <v>80</v>
      </c>
      <c r="AW195" s="13" t="s">
        <v>35</v>
      </c>
      <c r="AX195" s="13" t="s">
        <v>73</v>
      </c>
      <c r="AY195" s="241" t="s">
        <v>149</v>
      </c>
    </row>
    <row r="196" s="13" customFormat="1">
      <c r="A196" s="13"/>
      <c r="B196" s="231"/>
      <c r="C196" s="232"/>
      <c r="D196" s="233" t="s">
        <v>160</v>
      </c>
      <c r="E196" s="234" t="s">
        <v>19</v>
      </c>
      <c r="F196" s="235" t="s">
        <v>670</v>
      </c>
      <c r="G196" s="232"/>
      <c r="H196" s="234" t="s">
        <v>19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160</v>
      </c>
      <c r="AU196" s="241" t="s">
        <v>82</v>
      </c>
      <c r="AV196" s="13" t="s">
        <v>80</v>
      </c>
      <c r="AW196" s="13" t="s">
        <v>35</v>
      </c>
      <c r="AX196" s="13" t="s">
        <v>73</v>
      </c>
      <c r="AY196" s="241" t="s">
        <v>149</v>
      </c>
    </row>
    <row r="197" s="14" customFormat="1">
      <c r="A197" s="14"/>
      <c r="B197" s="242"/>
      <c r="C197" s="243"/>
      <c r="D197" s="233" t="s">
        <v>160</v>
      </c>
      <c r="E197" s="244" t="s">
        <v>19</v>
      </c>
      <c r="F197" s="245" t="s">
        <v>7</v>
      </c>
      <c r="G197" s="243"/>
      <c r="H197" s="246">
        <v>21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160</v>
      </c>
      <c r="AU197" s="252" t="s">
        <v>82</v>
      </c>
      <c r="AV197" s="14" t="s">
        <v>82</v>
      </c>
      <c r="AW197" s="14" t="s">
        <v>35</v>
      </c>
      <c r="AX197" s="14" t="s">
        <v>73</v>
      </c>
      <c r="AY197" s="252" t="s">
        <v>149</v>
      </c>
    </row>
    <row r="198" s="15" customFormat="1">
      <c r="A198" s="15"/>
      <c r="B198" s="253"/>
      <c r="C198" s="254"/>
      <c r="D198" s="233" t="s">
        <v>160</v>
      </c>
      <c r="E198" s="255" t="s">
        <v>19</v>
      </c>
      <c r="F198" s="256" t="s">
        <v>164</v>
      </c>
      <c r="G198" s="254"/>
      <c r="H198" s="257">
        <v>21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160</v>
      </c>
      <c r="AU198" s="263" t="s">
        <v>82</v>
      </c>
      <c r="AV198" s="15" t="s">
        <v>156</v>
      </c>
      <c r="AW198" s="15" t="s">
        <v>35</v>
      </c>
      <c r="AX198" s="15" t="s">
        <v>80</v>
      </c>
      <c r="AY198" s="263" t="s">
        <v>149</v>
      </c>
    </row>
    <row r="199" s="2" customFormat="1" ht="24.15" customHeight="1">
      <c r="A199" s="39"/>
      <c r="B199" s="40"/>
      <c r="C199" s="270" t="s">
        <v>347</v>
      </c>
      <c r="D199" s="270" t="s">
        <v>285</v>
      </c>
      <c r="E199" s="271" t="s">
        <v>727</v>
      </c>
      <c r="F199" s="272" t="s">
        <v>728</v>
      </c>
      <c r="G199" s="273" t="s">
        <v>181</v>
      </c>
      <c r="H199" s="274">
        <v>21</v>
      </c>
      <c r="I199" s="275"/>
      <c r="J199" s="276">
        <f>ROUND(I199*H199,2)</f>
        <v>0</v>
      </c>
      <c r="K199" s="272" t="s">
        <v>155</v>
      </c>
      <c r="L199" s="277"/>
      <c r="M199" s="278" t="s">
        <v>19</v>
      </c>
      <c r="N199" s="279" t="s">
        <v>44</v>
      </c>
      <c r="O199" s="85"/>
      <c r="P199" s="222">
        <f>O199*H199</f>
        <v>0</v>
      </c>
      <c r="Q199" s="222">
        <v>0.070000000000000007</v>
      </c>
      <c r="R199" s="222">
        <f>Q199*H199</f>
        <v>1.4700000000000002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211</v>
      </c>
      <c r="AT199" s="224" t="s">
        <v>285</v>
      </c>
      <c r="AU199" s="224" t="s">
        <v>82</v>
      </c>
      <c r="AY199" s="18" t="s">
        <v>149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80</v>
      </c>
      <c r="BK199" s="225">
        <f>ROUND(I199*H199,2)</f>
        <v>0</v>
      </c>
      <c r="BL199" s="18" t="s">
        <v>156</v>
      </c>
      <c r="BM199" s="224" t="s">
        <v>729</v>
      </c>
    </row>
    <row r="200" s="13" customFormat="1">
      <c r="A200" s="13"/>
      <c r="B200" s="231"/>
      <c r="C200" s="232"/>
      <c r="D200" s="233" t="s">
        <v>160</v>
      </c>
      <c r="E200" s="234" t="s">
        <v>19</v>
      </c>
      <c r="F200" s="235" t="s">
        <v>301</v>
      </c>
      <c r="G200" s="232"/>
      <c r="H200" s="234" t="s">
        <v>19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160</v>
      </c>
      <c r="AU200" s="241" t="s">
        <v>82</v>
      </c>
      <c r="AV200" s="13" t="s">
        <v>80</v>
      </c>
      <c r="AW200" s="13" t="s">
        <v>35</v>
      </c>
      <c r="AX200" s="13" t="s">
        <v>73</v>
      </c>
      <c r="AY200" s="241" t="s">
        <v>149</v>
      </c>
    </row>
    <row r="201" s="13" customFormat="1">
      <c r="A201" s="13"/>
      <c r="B201" s="231"/>
      <c r="C201" s="232"/>
      <c r="D201" s="233" t="s">
        <v>160</v>
      </c>
      <c r="E201" s="234" t="s">
        <v>19</v>
      </c>
      <c r="F201" s="235" t="s">
        <v>670</v>
      </c>
      <c r="G201" s="232"/>
      <c r="H201" s="234" t="s">
        <v>19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160</v>
      </c>
      <c r="AU201" s="241" t="s">
        <v>82</v>
      </c>
      <c r="AV201" s="13" t="s">
        <v>80</v>
      </c>
      <c r="AW201" s="13" t="s">
        <v>35</v>
      </c>
      <c r="AX201" s="13" t="s">
        <v>73</v>
      </c>
      <c r="AY201" s="241" t="s">
        <v>149</v>
      </c>
    </row>
    <row r="202" s="14" customFormat="1">
      <c r="A202" s="14"/>
      <c r="B202" s="242"/>
      <c r="C202" s="243"/>
      <c r="D202" s="233" t="s">
        <v>160</v>
      </c>
      <c r="E202" s="244" t="s">
        <v>19</v>
      </c>
      <c r="F202" s="245" t="s">
        <v>7</v>
      </c>
      <c r="G202" s="243"/>
      <c r="H202" s="246">
        <v>21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160</v>
      </c>
      <c r="AU202" s="252" t="s">
        <v>82</v>
      </c>
      <c r="AV202" s="14" t="s">
        <v>82</v>
      </c>
      <c r="AW202" s="14" t="s">
        <v>35</v>
      </c>
      <c r="AX202" s="14" t="s">
        <v>73</v>
      </c>
      <c r="AY202" s="252" t="s">
        <v>149</v>
      </c>
    </row>
    <row r="203" s="15" customFormat="1">
      <c r="A203" s="15"/>
      <c r="B203" s="253"/>
      <c r="C203" s="254"/>
      <c r="D203" s="233" t="s">
        <v>160</v>
      </c>
      <c r="E203" s="255" t="s">
        <v>19</v>
      </c>
      <c r="F203" s="256" t="s">
        <v>164</v>
      </c>
      <c r="G203" s="254"/>
      <c r="H203" s="257">
        <v>21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160</v>
      </c>
      <c r="AU203" s="263" t="s">
        <v>82</v>
      </c>
      <c r="AV203" s="15" t="s">
        <v>156</v>
      </c>
      <c r="AW203" s="15" t="s">
        <v>35</v>
      </c>
      <c r="AX203" s="15" t="s">
        <v>80</v>
      </c>
      <c r="AY203" s="263" t="s">
        <v>149</v>
      </c>
    </row>
    <row r="204" s="2" customFormat="1" ht="24.15" customHeight="1">
      <c r="A204" s="39"/>
      <c r="B204" s="40"/>
      <c r="C204" s="213" t="s">
        <v>192</v>
      </c>
      <c r="D204" s="213" t="s">
        <v>151</v>
      </c>
      <c r="E204" s="214" t="s">
        <v>730</v>
      </c>
      <c r="F204" s="215" t="s">
        <v>731</v>
      </c>
      <c r="G204" s="216" t="s">
        <v>154</v>
      </c>
      <c r="H204" s="217">
        <v>57.649999999999999</v>
      </c>
      <c r="I204" s="218"/>
      <c r="J204" s="219">
        <f>ROUND(I204*H204,2)</f>
        <v>0</v>
      </c>
      <c r="K204" s="215" t="s">
        <v>155</v>
      </c>
      <c r="L204" s="45"/>
      <c r="M204" s="220" t="s">
        <v>19</v>
      </c>
      <c r="N204" s="221" t="s">
        <v>44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156</v>
      </c>
      <c r="AT204" s="224" t="s">
        <v>151</v>
      </c>
      <c r="AU204" s="224" t="s">
        <v>82</v>
      </c>
      <c r="AY204" s="18" t="s">
        <v>149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80</v>
      </c>
      <c r="BK204" s="225">
        <f>ROUND(I204*H204,2)</f>
        <v>0</v>
      </c>
      <c r="BL204" s="18" t="s">
        <v>156</v>
      </c>
      <c r="BM204" s="224" t="s">
        <v>732</v>
      </c>
    </row>
    <row r="205" s="2" customFormat="1">
      <c r="A205" s="39"/>
      <c r="B205" s="40"/>
      <c r="C205" s="41"/>
      <c r="D205" s="226" t="s">
        <v>158</v>
      </c>
      <c r="E205" s="41"/>
      <c r="F205" s="227" t="s">
        <v>733</v>
      </c>
      <c r="G205" s="41"/>
      <c r="H205" s="41"/>
      <c r="I205" s="228"/>
      <c r="J205" s="41"/>
      <c r="K205" s="41"/>
      <c r="L205" s="45"/>
      <c r="M205" s="229"/>
      <c r="N205" s="23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158</v>
      </c>
      <c r="AU205" s="18" t="s">
        <v>82</v>
      </c>
    </row>
    <row r="206" s="13" customFormat="1">
      <c r="A206" s="13"/>
      <c r="B206" s="231"/>
      <c r="C206" s="232"/>
      <c r="D206" s="233" t="s">
        <v>160</v>
      </c>
      <c r="E206" s="234" t="s">
        <v>19</v>
      </c>
      <c r="F206" s="235" t="s">
        <v>301</v>
      </c>
      <c r="G206" s="232"/>
      <c r="H206" s="234" t="s">
        <v>19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160</v>
      </c>
      <c r="AU206" s="241" t="s">
        <v>82</v>
      </c>
      <c r="AV206" s="13" t="s">
        <v>80</v>
      </c>
      <c r="AW206" s="13" t="s">
        <v>35</v>
      </c>
      <c r="AX206" s="13" t="s">
        <v>73</v>
      </c>
      <c r="AY206" s="241" t="s">
        <v>149</v>
      </c>
    </row>
    <row r="207" s="13" customFormat="1">
      <c r="A207" s="13"/>
      <c r="B207" s="231"/>
      <c r="C207" s="232"/>
      <c r="D207" s="233" t="s">
        <v>160</v>
      </c>
      <c r="E207" s="234" t="s">
        <v>19</v>
      </c>
      <c r="F207" s="235" t="s">
        <v>670</v>
      </c>
      <c r="G207" s="232"/>
      <c r="H207" s="234" t="s">
        <v>19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160</v>
      </c>
      <c r="AU207" s="241" t="s">
        <v>82</v>
      </c>
      <c r="AV207" s="13" t="s">
        <v>80</v>
      </c>
      <c r="AW207" s="13" t="s">
        <v>35</v>
      </c>
      <c r="AX207" s="13" t="s">
        <v>73</v>
      </c>
      <c r="AY207" s="241" t="s">
        <v>149</v>
      </c>
    </row>
    <row r="208" s="14" customFormat="1">
      <c r="A208" s="14"/>
      <c r="B208" s="242"/>
      <c r="C208" s="243"/>
      <c r="D208" s="233" t="s">
        <v>160</v>
      </c>
      <c r="E208" s="244" t="s">
        <v>19</v>
      </c>
      <c r="F208" s="245" t="s">
        <v>734</v>
      </c>
      <c r="G208" s="243"/>
      <c r="H208" s="246">
        <v>41.799999999999997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160</v>
      </c>
      <c r="AU208" s="252" t="s">
        <v>82</v>
      </c>
      <c r="AV208" s="14" t="s">
        <v>82</v>
      </c>
      <c r="AW208" s="14" t="s">
        <v>35</v>
      </c>
      <c r="AX208" s="14" t="s">
        <v>73</v>
      </c>
      <c r="AY208" s="252" t="s">
        <v>149</v>
      </c>
    </row>
    <row r="209" s="14" customFormat="1">
      <c r="A209" s="14"/>
      <c r="B209" s="242"/>
      <c r="C209" s="243"/>
      <c r="D209" s="233" t="s">
        <v>160</v>
      </c>
      <c r="E209" s="244" t="s">
        <v>19</v>
      </c>
      <c r="F209" s="245" t="s">
        <v>735</v>
      </c>
      <c r="G209" s="243"/>
      <c r="H209" s="246">
        <v>8.0500000000000007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160</v>
      </c>
      <c r="AU209" s="252" t="s">
        <v>82</v>
      </c>
      <c r="AV209" s="14" t="s">
        <v>82</v>
      </c>
      <c r="AW209" s="14" t="s">
        <v>35</v>
      </c>
      <c r="AX209" s="14" t="s">
        <v>73</v>
      </c>
      <c r="AY209" s="252" t="s">
        <v>149</v>
      </c>
    </row>
    <row r="210" s="13" customFormat="1">
      <c r="A210" s="13"/>
      <c r="B210" s="231"/>
      <c r="C210" s="232"/>
      <c r="D210" s="233" t="s">
        <v>160</v>
      </c>
      <c r="E210" s="234" t="s">
        <v>19</v>
      </c>
      <c r="F210" s="235" t="s">
        <v>672</v>
      </c>
      <c r="G210" s="232"/>
      <c r="H210" s="234" t="s">
        <v>19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160</v>
      </c>
      <c r="AU210" s="241" t="s">
        <v>82</v>
      </c>
      <c r="AV210" s="13" t="s">
        <v>80</v>
      </c>
      <c r="AW210" s="13" t="s">
        <v>35</v>
      </c>
      <c r="AX210" s="13" t="s">
        <v>73</v>
      </c>
      <c r="AY210" s="241" t="s">
        <v>149</v>
      </c>
    </row>
    <row r="211" s="14" customFormat="1">
      <c r="A211" s="14"/>
      <c r="B211" s="242"/>
      <c r="C211" s="243"/>
      <c r="D211" s="233" t="s">
        <v>160</v>
      </c>
      <c r="E211" s="244" t="s">
        <v>19</v>
      </c>
      <c r="F211" s="245" t="s">
        <v>673</v>
      </c>
      <c r="G211" s="243"/>
      <c r="H211" s="246">
        <v>7.7999999999999998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160</v>
      </c>
      <c r="AU211" s="252" t="s">
        <v>82</v>
      </c>
      <c r="AV211" s="14" t="s">
        <v>82</v>
      </c>
      <c r="AW211" s="14" t="s">
        <v>35</v>
      </c>
      <c r="AX211" s="14" t="s">
        <v>73</v>
      </c>
      <c r="AY211" s="252" t="s">
        <v>149</v>
      </c>
    </row>
    <row r="212" s="15" customFormat="1">
      <c r="A212" s="15"/>
      <c r="B212" s="253"/>
      <c r="C212" s="254"/>
      <c r="D212" s="233" t="s">
        <v>160</v>
      </c>
      <c r="E212" s="255" t="s">
        <v>19</v>
      </c>
      <c r="F212" s="256" t="s">
        <v>164</v>
      </c>
      <c r="G212" s="254"/>
      <c r="H212" s="257">
        <v>57.649999999999991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160</v>
      </c>
      <c r="AU212" s="263" t="s">
        <v>82</v>
      </c>
      <c r="AV212" s="15" t="s">
        <v>156</v>
      </c>
      <c r="AW212" s="15" t="s">
        <v>35</v>
      </c>
      <c r="AX212" s="15" t="s">
        <v>80</v>
      </c>
      <c r="AY212" s="263" t="s">
        <v>149</v>
      </c>
    </row>
    <row r="213" s="2" customFormat="1" ht="24.15" customHeight="1">
      <c r="A213" s="39"/>
      <c r="B213" s="40"/>
      <c r="C213" s="270" t="s">
        <v>284</v>
      </c>
      <c r="D213" s="270" t="s">
        <v>285</v>
      </c>
      <c r="E213" s="271" t="s">
        <v>736</v>
      </c>
      <c r="F213" s="272" t="s">
        <v>737</v>
      </c>
      <c r="G213" s="273" t="s">
        <v>181</v>
      </c>
      <c r="H213" s="274">
        <v>25</v>
      </c>
      <c r="I213" s="275"/>
      <c r="J213" s="276">
        <f>ROUND(I213*H213,2)</f>
        <v>0</v>
      </c>
      <c r="K213" s="272" t="s">
        <v>155</v>
      </c>
      <c r="L213" s="277"/>
      <c r="M213" s="278" t="s">
        <v>19</v>
      </c>
      <c r="N213" s="279" t="s">
        <v>44</v>
      </c>
      <c r="O213" s="85"/>
      <c r="P213" s="222">
        <f>O213*H213</f>
        <v>0</v>
      </c>
      <c r="Q213" s="222">
        <v>0.0189</v>
      </c>
      <c r="R213" s="222">
        <f>Q213*H213</f>
        <v>0.47250000000000003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211</v>
      </c>
      <c r="AT213" s="224" t="s">
        <v>285</v>
      </c>
      <c r="AU213" s="224" t="s">
        <v>82</v>
      </c>
      <c r="AY213" s="18" t="s">
        <v>149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80</v>
      </c>
      <c r="BK213" s="225">
        <f>ROUND(I213*H213,2)</f>
        <v>0</v>
      </c>
      <c r="BL213" s="18" t="s">
        <v>156</v>
      </c>
      <c r="BM213" s="224" t="s">
        <v>738</v>
      </c>
    </row>
    <row r="214" s="13" customFormat="1">
      <c r="A214" s="13"/>
      <c r="B214" s="231"/>
      <c r="C214" s="232"/>
      <c r="D214" s="233" t="s">
        <v>160</v>
      </c>
      <c r="E214" s="234" t="s">
        <v>19</v>
      </c>
      <c r="F214" s="235" t="s">
        <v>301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160</v>
      </c>
      <c r="AU214" s="241" t="s">
        <v>82</v>
      </c>
      <c r="AV214" s="13" t="s">
        <v>80</v>
      </c>
      <c r="AW214" s="13" t="s">
        <v>35</v>
      </c>
      <c r="AX214" s="13" t="s">
        <v>73</v>
      </c>
      <c r="AY214" s="241" t="s">
        <v>149</v>
      </c>
    </row>
    <row r="215" s="13" customFormat="1">
      <c r="A215" s="13"/>
      <c r="B215" s="231"/>
      <c r="C215" s="232"/>
      <c r="D215" s="233" t="s">
        <v>160</v>
      </c>
      <c r="E215" s="234" t="s">
        <v>19</v>
      </c>
      <c r="F215" s="235" t="s">
        <v>670</v>
      </c>
      <c r="G215" s="232"/>
      <c r="H215" s="234" t="s">
        <v>19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160</v>
      </c>
      <c r="AU215" s="241" t="s">
        <v>82</v>
      </c>
      <c r="AV215" s="13" t="s">
        <v>80</v>
      </c>
      <c r="AW215" s="13" t="s">
        <v>35</v>
      </c>
      <c r="AX215" s="13" t="s">
        <v>73</v>
      </c>
      <c r="AY215" s="241" t="s">
        <v>149</v>
      </c>
    </row>
    <row r="216" s="14" customFormat="1">
      <c r="A216" s="14"/>
      <c r="B216" s="242"/>
      <c r="C216" s="243"/>
      <c r="D216" s="233" t="s">
        <v>160</v>
      </c>
      <c r="E216" s="244" t="s">
        <v>19</v>
      </c>
      <c r="F216" s="245" t="s">
        <v>7</v>
      </c>
      <c r="G216" s="243"/>
      <c r="H216" s="246">
        <v>21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160</v>
      </c>
      <c r="AU216" s="252" t="s">
        <v>82</v>
      </c>
      <c r="AV216" s="14" t="s">
        <v>82</v>
      </c>
      <c r="AW216" s="14" t="s">
        <v>35</v>
      </c>
      <c r="AX216" s="14" t="s">
        <v>73</v>
      </c>
      <c r="AY216" s="252" t="s">
        <v>149</v>
      </c>
    </row>
    <row r="217" s="13" customFormat="1">
      <c r="A217" s="13"/>
      <c r="B217" s="231"/>
      <c r="C217" s="232"/>
      <c r="D217" s="233" t="s">
        <v>160</v>
      </c>
      <c r="E217" s="234" t="s">
        <v>19</v>
      </c>
      <c r="F217" s="235" t="s">
        <v>672</v>
      </c>
      <c r="G217" s="232"/>
      <c r="H217" s="234" t="s">
        <v>19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160</v>
      </c>
      <c r="AU217" s="241" t="s">
        <v>82</v>
      </c>
      <c r="AV217" s="13" t="s">
        <v>80</v>
      </c>
      <c r="AW217" s="13" t="s">
        <v>35</v>
      </c>
      <c r="AX217" s="13" t="s">
        <v>73</v>
      </c>
      <c r="AY217" s="241" t="s">
        <v>149</v>
      </c>
    </row>
    <row r="218" s="14" customFormat="1">
      <c r="A218" s="14"/>
      <c r="B218" s="242"/>
      <c r="C218" s="243"/>
      <c r="D218" s="233" t="s">
        <v>160</v>
      </c>
      <c r="E218" s="244" t="s">
        <v>19</v>
      </c>
      <c r="F218" s="245" t="s">
        <v>156</v>
      </c>
      <c r="G218" s="243"/>
      <c r="H218" s="246">
        <v>4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160</v>
      </c>
      <c r="AU218" s="252" t="s">
        <v>82</v>
      </c>
      <c r="AV218" s="14" t="s">
        <v>82</v>
      </c>
      <c r="AW218" s="14" t="s">
        <v>35</v>
      </c>
      <c r="AX218" s="14" t="s">
        <v>73</v>
      </c>
      <c r="AY218" s="252" t="s">
        <v>149</v>
      </c>
    </row>
    <row r="219" s="15" customFormat="1">
      <c r="A219" s="15"/>
      <c r="B219" s="253"/>
      <c r="C219" s="254"/>
      <c r="D219" s="233" t="s">
        <v>160</v>
      </c>
      <c r="E219" s="255" t="s">
        <v>19</v>
      </c>
      <c r="F219" s="256" t="s">
        <v>164</v>
      </c>
      <c r="G219" s="254"/>
      <c r="H219" s="257">
        <v>25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160</v>
      </c>
      <c r="AU219" s="263" t="s">
        <v>82</v>
      </c>
      <c r="AV219" s="15" t="s">
        <v>156</v>
      </c>
      <c r="AW219" s="15" t="s">
        <v>35</v>
      </c>
      <c r="AX219" s="15" t="s">
        <v>80</v>
      </c>
      <c r="AY219" s="263" t="s">
        <v>149</v>
      </c>
    </row>
    <row r="220" s="12" customFormat="1" ht="22.8" customHeight="1">
      <c r="A220" s="12"/>
      <c r="B220" s="197"/>
      <c r="C220" s="198"/>
      <c r="D220" s="199" t="s">
        <v>72</v>
      </c>
      <c r="E220" s="211" t="s">
        <v>193</v>
      </c>
      <c r="F220" s="211" t="s">
        <v>328</v>
      </c>
      <c r="G220" s="198"/>
      <c r="H220" s="198"/>
      <c r="I220" s="201"/>
      <c r="J220" s="212">
        <f>BK220</f>
        <v>0</v>
      </c>
      <c r="K220" s="198"/>
      <c r="L220" s="203"/>
      <c r="M220" s="204"/>
      <c r="N220" s="205"/>
      <c r="O220" s="205"/>
      <c r="P220" s="206">
        <f>SUM(P221:P231)</f>
        <v>0</v>
      </c>
      <c r="Q220" s="205"/>
      <c r="R220" s="206">
        <f>SUM(R221:R231)</f>
        <v>0.27224400000000004</v>
      </c>
      <c r="S220" s="205"/>
      <c r="T220" s="207">
        <f>SUM(T221:T231)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8" t="s">
        <v>80</v>
      </c>
      <c r="AT220" s="209" t="s">
        <v>72</v>
      </c>
      <c r="AU220" s="209" t="s">
        <v>80</v>
      </c>
      <c r="AY220" s="208" t="s">
        <v>149</v>
      </c>
      <c r="BK220" s="210">
        <f>SUM(BK221:BK231)</f>
        <v>0</v>
      </c>
    </row>
    <row r="221" s="2" customFormat="1" ht="24.15" customHeight="1">
      <c r="A221" s="39"/>
      <c r="B221" s="40"/>
      <c r="C221" s="213" t="s">
        <v>357</v>
      </c>
      <c r="D221" s="213" t="s">
        <v>151</v>
      </c>
      <c r="E221" s="214" t="s">
        <v>739</v>
      </c>
      <c r="F221" s="215" t="s">
        <v>740</v>
      </c>
      <c r="G221" s="216" t="s">
        <v>174</v>
      </c>
      <c r="H221" s="217">
        <v>0.10000000000000001</v>
      </c>
      <c r="I221" s="218"/>
      <c r="J221" s="219">
        <f>ROUND(I221*H221,2)</f>
        <v>0</v>
      </c>
      <c r="K221" s="215" t="s">
        <v>155</v>
      </c>
      <c r="L221" s="45"/>
      <c r="M221" s="220" t="s">
        <v>19</v>
      </c>
      <c r="N221" s="221" t="s">
        <v>44</v>
      </c>
      <c r="O221" s="85"/>
      <c r="P221" s="222">
        <f>O221*H221</f>
        <v>0</v>
      </c>
      <c r="Q221" s="222">
        <v>1.837</v>
      </c>
      <c r="R221" s="222">
        <f>Q221*H221</f>
        <v>0.1837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156</v>
      </c>
      <c r="AT221" s="224" t="s">
        <v>151</v>
      </c>
      <c r="AU221" s="224" t="s">
        <v>82</v>
      </c>
      <c r="AY221" s="18" t="s">
        <v>149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80</v>
      </c>
      <c r="BK221" s="225">
        <f>ROUND(I221*H221,2)</f>
        <v>0</v>
      </c>
      <c r="BL221" s="18" t="s">
        <v>156</v>
      </c>
      <c r="BM221" s="224" t="s">
        <v>741</v>
      </c>
    </row>
    <row r="222" s="2" customFormat="1">
      <c r="A222" s="39"/>
      <c r="B222" s="40"/>
      <c r="C222" s="41"/>
      <c r="D222" s="226" t="s">
        <v>158</v>
      </c>
      <c r="E222" s="41"/>
      <c r="F222" s="227" t="s">
        <v>742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158</v>
      </c>
      <c r="AU222" s="18" t="s">
        <v>82</v>
      </c>
    </row>
    <row r="223" s="13" customFormat="1">
      <c r="A223" s="13"/>
      <c r="B223" s="231"/>
      <c r="C223" s="232"/>
      <c r="D223" s="233" t="s">
        <v>160</v>
      </c>
      <c r="E223" s="234" t="s">
        <v>19</v>
      </c>
      <c r="F223" s="235" t="s">
        <v>743</v>
      </c>
      <c r="G223" s="232"/>
      <c r="H223" s="234" t="s">
        <v>19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160</v>
      </c>
      <c r="AU223" s="241" t="s">
        <v>82</v>
      </c>
      <c r="AV223" s="13" t="s">
        <v>80</v>
      </c>
      <c r="AW223" s="13" t="s">
        <v>35</v>
      </c>
      <c r="AX223" s="13" t="s">
        <v>73</v>
      </c>
      <c r="AY223" s="241" t="s">
        <v>149</v>
      </c>
    </row>
    <row r="224" s="13" customFormat="1">
      <c r="A224" s="13"/>
      <c r="B224" s="231"/>
      <c r="C224" s="232"/>
      <c r="D224" s="233" t="s">
        <v>160</v>
      </c>
      <c r="E224" s="234" t="s">
        <v>19</v>
      </c>
      <c r="F224" s="235" t="s">
        <v>670</v>
      </c>
      <c r="G224" s="232"/>
      <c r="H224" s="234" t="s">
        <v>19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160</v>
      </c>
      <c r="AU224" s="241" t="s">
        <v>82</v>
      </c>
      <c r="AV224" s="13" t="s">
        <v>80</v>
      </c>
      <c r="AW224" s="13" t="s">
        <v>35</v>
      </c>
      <c r="AX224" s="13" t="s">
        <v>73</v>
      </c>
      <c r="AY224" s="241" t="s">
        <v>149</v>
      </c>
    </row>
    <row r="225" s="14" customFormat="1">
      <c r="A225" s="14"/>
      <c r="B225" s="242"/>
      <c r="C225" s="243"/>
      <c r="D225" s="233" t="s">
        <v>160</v>
      </c>
      <c r="E225" s="244" t="s">
        <v>19</v>
      </c>
      <c r="F225" s="245" t="s">
        <v>744</v>
      </c>
      <c r="G225" s="243"/>
      <c r="H225" s="246">
        <v>0.10000000000000001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160</v>
      </c>
      <c r="AU225" s="252" t="s">
        <v>82</v>
      </c>
      <c r="AV225" s="14" t="s">
        <v>82</v>
      </c>
      <c r="AW225" s="14" t="s">
        <v>35</v>
      </c>
      <c r="AX225" s="14" t="s">
        <v>73</v>
      </c>
      <c r="AY225" s="252" t="s">
        <v>149</v>
      </c>
    </row>
    <row r="226" s="15" customFormat="1">
      <c r="A226" s="15"/>
      <c r="B226" s="253"/>
      <c r="C226" s="254"/>
      <c r="D226" s="233" t="s">
        <v>160</v>
      </c>
      <c r="E226" s="255" t="s">
        <v>19</v>
      </c>
      <c r="F226" s="256" t="s">
        <v>164</v>
      </c>
      <c r="G226" s="254"/>
      <c r="H226" s="257">
        <v>0.10000000000000001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160</v>
      </c>
      <c r="AU226" s="263" t="s">
        <v>82</v>
      </c>
      <c r="AV226" s="15" t="s">
        <v>156</v>
      </c>
      <c r="AW226" s="15" t="s">
        <v>35</v>
      </c>
      <c r="AX226" s="15" t="s">
        <v>80</v>
      </c>
      <c r="AY226" s="263" t="s">
        <v>149</v>
      </c>
    </row>
    <row r="227" s="2" customFormat="1" ht="21.75" customHeight="1">
      <c r="A227" s="39"/>
      <c r="B227" s="40"/>
      <c r="C227" s="213" t="s">
        <v>7</v>
      </c>
      <c r="D227" s="213" t="s">
        <v>151</v>
      </c>
      <c r="E227" s="214" t="s">
        <v>745</v>
      </c>
      <c r="F227" s="215" t="s">
        <v>746</v>
      </c>
      <c r="G227" s="216" t="s">
        <v>203</v>
      </c>
      <c r="H227" s="217">
        <v>0.40000000000000002</v>
      </c>
      <c r="I227" s="218"/>
      <c r="J227" s="219">
        <f>ROUND(I227*H227,2)</f>
        <v>0</v>
      </c>
      <c r="K227" s="215" t="s">
        <v>155</v>
      </c>
      <c r="L227" s="45"/>
      <c r="M227" s="220" t="s">
        <v>19</v>
      </c>
      <c r="N227" s="221" t="s">
        <v>44</v>
      </c>
      <c r="O227" s="85"/>
      <c r="P227" s="222">
        <f>O227*H227</f>
        <v>0</v>
      </c>
      <c r="Q227" s="222">
        <v>0.22136</v>
      </c>
      <c r="R227" s="222">
        <f>Q227*H227</f>
        <v>0.088544000000000012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156</v>
      </c>
      <c r="AT227" s="224" t="s">
        <v>151</v>
      </c>
      <c r="AU227" s="224" t="s">
        <v>82</v>
      </c>
      <c r="AY227" s="18" t="s">
        <v>149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80</v>
      </c>
      <c r="BK227" s="225">
        <f>ROUND(I227*H227,2)</f>
        <v>0</v>
      </c>
      <c r="BL227" s="18" t="s">
        <v>156</v>
      </c>
      <c r="BM227" s="224" t="s">
        <v>747</v>
      </c>
    </row>
    <row r="228" s="2" customFormat="1">
      <c r="A228" s="39"/>
      <c r="B228" s="40"/>
      <c r="C228" s="41"/>
      <c r="D228" s="226" t="s">
        <v>158</v>
      </c>
      <c r="E228" s="41"/>
      <c r="F228" s="227" t="s">
        <v>748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158</v>
      </c>
      <c r="AU228" s="18" t="s">
        <v>82</v>
      </c>
    </row>
    <row r="229" s="13" customFormat="1">
      <c r="A229" s="13"/>
      <c r="B229" s="231"/>
      <c r="C229" s="232"/>
      <c r="D229" s="233" t="s">
        <v>160</v>
      </c>
      <c r="E229" s="234" t="s">
        <v>19</v>
      </c>
      <c r="F229" s="235" t="s">
        <v>670</v>
      </c>
      <c r="G229" s="232"/>
      <c r="H229" s="234" t="s">
        <v>19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160</v>
      </c>
      <c r="AU229" s="241" t="s">
        <v>82</v>
      </c>
      <c r="AV229" s="13" t="s">
        <v>80</v>
      </c>
      <c r="AW229" s="13" t="s">
        <v>35</v>
      </c>
      <c r="AX229" s="13" t="s">
        <v>73</v>
      </c>
      <c r="AY229" s="241" t="s">
        <v>149</v>
      </c>
    </row>
    <row r="230" s="14" customFormat="1">
      <c r="A230" s="14"/>
      <c r="B230" s="242"/>
      <c r="C230" s="243"/>
      <c r="D230" s="233" t="s">
        <v>160</v>
      </c>
      <c r="E230" s="244" t="s">
        <v>19</v>
      </c>
      <c r="F230" s="245" t="s">
        <v>668</v>
      </c>
      <c r="G230" s="243"/>
      <c r="H230" s="246">
        <v>0.40000000000000002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160</v>
      </c>
      <c r="AU230" s="252" t="s">
        <v>82</v>
      </c>
      <c r="AV230" s="14" t="s">
        <v>82</v>
      </c>
      <c r="AW230" s="14" t="s">
        <v>35</v>
      </c>
      <c r="AX230" s="14" t="s">
        <v>73</v>
      </c>
      <c r="AY230" s="252" t="s">
        <v>149</v>
      </c>
    </row>
    <row r="231" s="15" customFormat="1">
      <c r="A231" s="15"/>
      <c r="B231" s="253"/>
      <c r="C231" s="254"/>
      <c r="D231" s="233" t="s">
        <v>160</v>
      </c>
      <c r="E231" s="255" t="s">
        <v>19</v>
      </c>
      <c r="F231" s="256" t="s">
        <v>164</v>
      </c>
      <c r="G231" s="254"/>
      <c r="H231" s="257">
        <v>0.40000000000000002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3" t="s">
        <v>160</v>
      </c>
      <c r="AU231" s="263" t="s">
        <v>82</v>
      </c>
      <c r="AV231" s="15" t="s">
        <v>156</v>
      </c>
      <c r="AW231" s="15" t="s">
        <v>35</v>
      </c>
      <c r="AX231" s="15" t="s">
        <v>80</v>
      </c>
      <c r="AY231" s="263" t="s">
        <v>149</v>
      </c>
    </row>
    <row r="232" s="12" customFormat="1" ht="22.8" customHeight="1">
      <c r="A232" s="12"/>
      <c r="B232" s="197"/>
      <c r="C232" s="198"/>
      <c r="D232" s="199" t="s">
        <v>72</v>
      </c>
      <c r="E232" s="211" t="s">
        <v>169</v>
      </c>
      <c r="F232" s="211" t="s">
        <v>170</v>
      </c>
      <c r="G232" s="198"/>
      <c r="H232" s="198"/>
      <c r="I232" s="201"/>
      <c r="J232" s="212">
        <f>BK232</f>
        <v>0</v>
      </c>
      <c r="K232" s="198"/>
      <c r="L232" s="203"/>
      <c r="M232" s="204"/>
      <c r="N232" s="205"/>
      <c r="O232" s="205"/>
      <c r="P232" s="206">
        <f>SUM(P233:P256)</f>
        <v>0</v>
      </c>
      <c r="Q232" s="205"/>
      <c r="R232" s="206">
        <f>SUM(R233:R256)</f>
        <v>0.20482560000000002</v>
      </c>
      <c r="S232" s="205"/>
      <c r="T232" s="207">
        <f>SUM(T233:T256)</f>
        <v>0.012750000000000001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80</v>
      </c>
      <c r="AT232" s="209" t="s">
        <v>72</v>
      </c>
      <c r="AU232" s="209" t="s">
        <v>80</v>
      </c>
      <c r="AY232" s="208" t="s">
        <v>149</v>
      </c>
      <c r="BK232" s="210">
        <f>SUM(BK233:BK256)</f>
        <v>0</v>
      </c>
    </row>
    <row r="233" s="2" customFormat="1" ht="24.15" customHeight="1">
      <c r="A233" s="39"/>
      <c r="B233" s="40"/>
      <c r="C233" s="213" t="s">
        <v>361</v>
      </c>
      <c r="D233" s="213" t="s">
        <v>151</v>
      </c>
      <c r="E233" s="214" t="s">
        <v>336</v>
      </c>
      <c r="F233" s="215" t="s">
        <v>337</v>
      </c>
      <c r="G233" s="216" t="s">
        <v>154</v>
      </c>
      <c r="H233" s="217">
        <v>1.5</v>
      </c>
      <c r="I233" s="218"/>
      <c r="J233" s="219">
        <f>ROUND(I233*H233,2)</f>
        <v>0</v>
      </c>
      <c r="K233" s="215" t="s">
        <v>155</v>
      </c>
      <c r="L233" s="45"/>
      <c r="M233" s="220" t="s">
        <v>19</v>
      </c>
      <c r="N233" s="221" t="s">
        <v>44</v>
      </c>
      <c r="O233" s="85"/>
      <c r="P233" s="222">
        <f>O233*H233</f>
        <v>0</v>
      </c>
      <c r="Q233" s="222">
        <v>0.00108</v>
      </c>
      <c r="R233" s="222">
        <f>Q233*H233</f>
        <v>0.0016199999999999999</v>
      </c>
      <c r="S233" s="222">
        <v>0.0085000000000000006</v>
      </c>
      <c r="T233" s="223">
        <f>S233*H233</f>
        <v>0.012750000000000001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156</v>
      </c>
      <c r="AT233" s="224" t="s">
        <v>151</v>
      </c>
      <c r="AU233" s="224" t="s">
        <v>82</v>
      </c>
      <c r="AY233" s="18" t="s">
        <v>149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80</v>
      </c>
      <c r="BK233" s="225">
        <f>ROUND(I233*H233,2)</f>
        <v>0</v>
      </c>
      <c r="BL233" s="18" t="s">
        <v>156</v>
      </c>
      <c r="BM233" s="224" t="s">
        <v>749</v>
      </c>
    </row>
    <row r="234" s="2" customFormat="1">
      <c r="A234" s="39"/>
      <c r="B234" s="40"/>
      <c r="C234" s="41"/>
      <c r="D234" s="226" t="s">
        <v>158</v>
      </c>
      <c r="E234" s="41"/>
      <c r="F234" s="227" t="s">
        <v>339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158</v>
      </c>
      <c r="AU234" s="18" t="s">
        <v>82</v>
      </c>
    </row>
    <row r="235" s="13" customFormat="1">
      <c r="A235" s="13"/>
      <c r="B235" s="231"/>
      <c r="C235" s="232"/>
      <c r="D235" s="233" t="s">
        <v>160</v>
      </c>
      <c r="E235" s="234" t="s">
        <v>19</v>
      </c>
      <c r="F235" s="235" t="s">
        <v>283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160</v>
      </c>
      <c r="AU235" s="241" t="s">
        <v>82</v>
      </c>
      <c r="AV235" s="13" t="s">
        <v>80</v>
      </c>
      <c r="AW235" s="13" t="s">
        <v>35</v>
      </c>
      <c r="AX235" s="13" t="s">
        <v>73</v>
      </c>
      <c r="AY235" s="241" t="s">
        <v>149</v>
      </c>
    </row>
    <row r="236" s="13" customFormat="1">
      <c r="A236" s="13"/>
      <c r="B236" s="231"/>
      <c r="C236" s="232"/>
      <c r="D236" s="233" t="s">
        <v>160</v>
      </c>
      <c r="E236" s="234" t="s">
        <v>19</v>
      </c>
      <c r="F236" s="235" t="s">
        <v>672</v>
      </c>
      <c r="G236" s="232"/>
      <c r="H236" s="234" t="s">
        <v>19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160</v>
      </c>
      <c r="AU236" s="241" t="s">
        <v>82</v>
      </c>
      <c r="AV236" s="13" t="s">
        <v>80</v>
      </c>
      <c r="AW236" s="13" t="s">
        <v>35</v>
      </c>
      <c r="AX236" s="13" t="s">
        <v>73</v>
      </c>
      <c r="AY236" s="241" t="s">
        <v>149</v>
      </c>
    </row>
    <row r="237" s="14" customFormat="1">
      <c r="A237" s="14"/>
      <c r="B237" s="242"/>
      <c r="C237" s="243"/>
      <c r="D237" s="233" t="s">
        <v>160</v>
      </c>
      <c r="E237" s="244" t="s">
        <v>19</v>
      </c>
      <c r="F237" s="245" t="s">
        <v>750</v>
      </c>
      <c r="G237" s="243"/>
      <c r="H237" s="246">
        <v>1.5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160</v>
      </c>
      <c r="AU237" s="252" t="s">
        <v>82</v>
      </c>
      <c r="AV237" s="14" t="s">
        <v>82</v>
      </c>
      <c r="AW237" s="14" t="s">
        <v>35</v>
      </c>
      <c r="AX237" s="14" t="s">
        <v>73</v>
      </c>
      <c r="AY237" s="252" t="s">
        <v>149</v>
      </c>
    </row>
    <row r="238" s="15" customFormat="1">
      <c r="A238" s="15"/>
      <c r="B238" s="253"/>
      <c r="C238" s="254"/>
      <c r="D238" s="233" t="s">
        <v>160</v>
      </c>
      <c r="E238" s="255" t="s">
        <v>19</v>
      </c>
      <c r="F238" s="256" t="s">
        <v>164</v>
      </c>
      <c r="G238" s="254"/>
      <c r="H238" s="257">
        <v>1.5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160</v>
      </c>
      <c r="AU238" s="263" t="s">
        <v>82</v>
      </c>
      <c r="AV238" s="15" t="s">
        <v>156</v>
      </c>
      <c r="AW238" s="15" t="s">
        <v>35</v>
      </c>
      <c r="AX238" s="15" t="s">
        <v>80</v>
      </c>
      <c r="AY238" s="263" t="s">
        <v>149</v>
      </c>
    </row>
    <row r="239" s="2" customFormat="1" ht="21.75" customHeight="1">
      <c r="A239" s="39"/>
      <c r="B239" s="40"/>
      <c r="C239" s="213" t="s">
        <v>370</v>
      </c>
      <c r="D239" s="213" t="s">
        <v>151</v>
      </c>
      <c r="E239" s="214" t="s">
        <v>341</v>
      </c>
      <c r="F239" s="215" t="s">
        <v>342</v>
      </c>
      <c r="G239" s="216" t="s">
        <v>203</v>
      </c>
      <c r="H239" s="217">
        <v>4.6799999999999997</v>
      </c>
      <c r="I239" s="218"/>
      <c r="J239" s="219">
        <f>ROUND(I239*H239,2)</f>
        <v>0</v>
      </c>
      <c r="K239" s="215" t="s">
        <v>155</v>
      </c>
      <c r="L239" s="45"/>
      <c r="M239" s="220" t="s">
        <v>19</v>
      </c>
      <c r="N239" s="221" t="s">
        <v>44</v>
      </c>
      <c r="O239" s="85"/>
      <c r="P239" s="222">
        <f>O239*H239</f>
        <v>0</v>
      </c>
      <c r="Q239" s="222">
        <v>0.038850000000000003</v>
      </c>
      <c r="R239" s="222">
        <f>Q239*H239</f>
        <v>0.18181800000000001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156</v>
      </c>
      <c r="AT239" s="224" t="s">
        <v>151</v>
      </c>
      <c r="AU239" s="224" t="s">
        <v>82</v>
      </c>
      <c r="AY239" s="18" t="s">
        <v>149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80</v>
      </c>
      <c r="BK239" s="225">
        <f>ROUND(I239*H239,2)</f>
        <v>0</v>
      </c>
      <c r="BL239" s="18" t="s">
        <v>156</v>
      </c>
      <c r="BM239" s="224" t="s">
        <v>343</v>
      </c>
    </row>
    <row r="240" s="2" customFormat="1">
      <c r="A240" s="39"/>
      <c r="B240" s="40"/>
      <c r="C240" s="41"/>
      <c r="D240" s="226" t="s">
        <v>158</v>
      </c>
      <c r="E240" s="41"/>
      <c r="F240" s="227" t="s">
        <v>344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158</v>
      </c>
      <c r="AU240" s="18" t="s">
        <v>82</v>
      </c>
    </row>
    <row r="241" s="13" customFormat="1">
      <c r="A241" s="13"/>
      <c r="B241" s="231"/>
      <c r="C241" s="232"/>
      <c r="D241" s="233" t="s">
        <v>160</v>
      </c>
      <c r="E241" s="234" t="s">
        <v>19</v>
      </c>
      <c r="F241" s="235" t="s">
        <v>301</v>
      </c>
      <c r="G241" s="232"/>
      <c r="H241" s="234" t="s">
        <v>19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160</v>
      </c>
      <c r="AU241" s="241" t="s">
        <v>82</v>
      </c>
      <c r="AV241" s="13" t="s">
        <v>80</v>
      </c>
      <c r="AW241" s="13" t="s">
        <v>35</v>
      </c>
      <c r="AX241" s="13" t="s">
        <v>73</v>
      </c>
      <c r="AY241" s="241" t="s">
        <v>149</v>
      </c>
    </row>
    <row r="242" s="13" customFormat="1">
      <c r="A242" s="13"/>
      <c r="B242" s="231"/>
      <c r="C242" s="232"/>
      <c r="D242" s="233" t="s">
        <v>160</v>
      </c>
      <c r="E242" s="234" t="s">
        <v>19</v>
      </c>
      <c r="F242" s="235" t="s">
        <v>672</v>
      </c>
      <c r="G242" s="232"/>
      <c r="H242" s="234" t="s">
        <v>19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160</v>
      </c>
      <c r="AU242" s="241" t="s">
        <v>82</v>
      </c>
      <c r="AV242" s="13" t="s">
        <v>80</v>
      </c>
      <c r="AW242" s="13" t="s">
        <v>35</v>
      </c>
      <c r="AX242" s="13" t="s">
        <v>73</v>
      </c>
      <c r="AY242" s="241" t="s">
        <v>149</v>
      </c>
    </row>
    <row r="243" s="14" customFormat="1">
      <c r="A243" s="14"/>
      <c r="B243" s="242"/>
      <c r="C243" s="243"/>
      <c r="D243" s="233" t="s">
        <v>160</v>
      </c>
      <c r="E243" s="244" t="s">
        <v>19</v>
      </c>
      <c r="F243" s="245" t="s">
        <v>683</v>
      </c>
      <c r="G243" s="243"/>
      <c r="H243" s="246">
        <v>4.6799999999999997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160</v>
      </c>
      <c r="AU243" s="252" t="s">
        <v>82</v>
      </c>
      <c r="AV243" s="14" t="s">
        <v>82</v>
      </c>
      <c r="AW243" s="14" t="s">
        <v>35</v>
      </c>
      <c r="AX243" s="14" t="s">
        <v>73</v>
      </c>
      <c r="AY243" s="252" t="s">
        <v>149</v>
      </c>
    </row>
    <row r="244" s="15" customFormat="1">
      <c r="A244" s="15"/>
      <c r="B244" s="253"/>
      <c r="C244" s="254"/>
      <c r="D244" s="233" t="s">
        <v>160</v>
      </c>
      <c r="E244" s="255" t="s">
        <v>19</v>
      </c>
      <c r="F244" s="256" t="s">
        <v>164</v>
      </c>
      <c r="G244" s="254"/>
      <c r="H244" s="257">
        <v>4.6799999999999997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3" t="s">
        <v>160</v>
      </c>
      <c r="AU244" s="263" t="s">
        <v>82</v>
      </c>
      <c r="AV244" s="15" t="s">
        <v>156</v>
      </c>
      <c r="AW244" s="15" t="s">
        <v>35</v>
      </c>
      <c r="AX244" s="15" t="s">
        <v>80</v>
      </c>
      <c r="AY244" s="263" t="s">
        <v>149</v>
      </c>
    </row>
    <row r="245" s="2" customFormat="1" ht="16.5" customHeight="1">
      <c r="A245" s="39"/>
      <c r="B245" s="40"/>
      <c r="C245" s="213" t="s">
        <v>377</v>
      </c>
      <c r="D245" s="213" t="s">
        <v>151</v>
      </c>
      <c r="E245" s="214" t="s">
        <v>348</v>
      </c>
      <c r="F245" s="215" t="s">
        <v>349</v>
      </c>
      <c r="G245" s="216" t="s">
        <v>203</v>
      </c>
      <c r="H245" s="217">
        <v>4.6799999999999997</v>
      </c>
      <c r="I245" s="218"/>
      <c r="J245" s="219">
        <f>ROUND(I245*H245,2)</f>
        <v>0</v>
      </c>
      <c r="K245" s="215" t="s">
        <v>155</v>
      </c>
      <c r="L245" s="45"/>
      <c r="M245" s="220" t="s">
        <v>19</v>
      </c>
      <c r="N245" s="221" t="s">
        <v>44</v>
      </c>
      <c r="O245" s="85"/>
      <c r="P245" s="222">
        <f>O245*H245</f>
        <v>0</v>
      </c>
      <c r="Q245" s="222">
        <v>0.0041000000000000003</v>
      </c>
      <c r="R245" s="222">
        <f>Q245*H245</f>
        <v>0.019188</v>
      </c>
      <c r="S245" s="222">
        <v>0</v>
      </c>
      <c r="T245" s="22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4" t="s">
        <v>156</v>
      </c>
      <c r="AT245" s="224" t="s">
        <v>151</v>
      </c>
      <c r="AU245" s="224" t="s">
        <v>82</v>
      </c>
      <c r="AY245" s="18" t="s">
        <v>149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8" t="s">
        <v>80</v>
      </c>
      <c r="BK245" s="225">
        <f>ROUND(I245*H245,2)</f>
        <v>0</v>
      </c>
      <c r="BL245" s="18" t="s">
        <v>156</v>
      </c>
      <c r="BM245" s="224" t="s">
        <v>751</v>
      </c>
    </row>
    <row r="246" s="2" customFormat="1">
      <c r="A246" s="39"/>
      <c r="B246" s="40"/>
      <c r="C246" s="41"/>
      <c r="D246" s="226" t="s">
        <v>158</v>
      </c>
      <c r="E246" s="41"/>
      <c r="F246" s="227" t="s">
        <v>351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158</v>
      </c>
      <c r="AU246" s="18" t="s">
        <v>82</v>
      </c>
    </row>
    <row r="247" s="13" customFormat="1">
      <c r="A247" s="13"/>
      <c r="B247" s="231"/>
      <c r="C247" s="232"/>
      <c r="D247" s="233" t="s">
        <v>160</v>
      </c>
      <c r="E247" s="234" t="s">
        <v>19</v>
      </c>
      <c r="F247" s="235" t="s">
        <v>301</v>
      </c>
      <c r="G247" s="232"/>
      <c r="H247" s="234" t="s">
        <v>19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160</v>
      </c>
      <c r="AU247" s="241" t="s">
        <v>82</v>
      </c>
      <c r="AV247" s="13" t="s">
        <v>80</v>
      </c>
      <c r="AW247" s="13" t="s">
        <v>35</v>
      </c>
      <c r="AX247" s="13" t="s">
        <v>73</v>
      </c>
      <c r="AY247" s="241" t="s">
        <v>149</v>
      </c>
    </row>
    <row r="248" s="13" customFormat="1">
      <c r="A248" s="13"/>
      <c r="B248" s="231"/>
      <c r="C248" s="232"/>
      <c r="D248" s="233" t="s">
        <v>160</v>
      </c>
      <c r="E248" s="234" t="s">
        <v>19</v>
      </c>
      <c r="F248" s="235" t="s">
        <v>672</v>
      </c>
      <c r="G248" s="232"/>
      <c r="H248" s="234" t="s">
        <v>19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160</v>
      </c>
      <c r="AU248" s="241" t="s">
        <v>82</v>
      </c>
      <c r="AV248" s="13" t="s">
        <v>80</v>
      </c>
      <c r="AW248" s="13" t="s">
        <v>35</v>
      </c>
      <c r="AX248" s="13" t="s">
        <v>73</v>
      </c>
      <c r="AY248" s="241" t="s">
        <v>149</v>
      </c>
    </row>
    <row r="249" s="14" customFormat="1">
      <c r="A249" s="14"/>
      <c r="B249" s="242"/>
      <c r="C249" s="243"/>
      <c r="D249" s="233" t="s">
        <v>160</v>
      </c>
      <c r="E249" s="244" t="s">
        <v>19</v>
      </c>
      <c r="F249" s="245" t="s">
        <v>683</v>
      </c>
      <c r="G249" s="243"/>
      <c r="H249" s="246">
        <v>4.6799999999999997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160</v>
      </c>
      <c r="AU249" s="252" t="s">
        <v>82</v>
      </c>
      <c r="AV249" s="14" t="s">
        <v>82</v>
      </c>
      <c r="AW249" s="14" t="s">
        <v>35</v>
      </c>
      <c r="AX249" s="14" t="s">
        <v>73</v>
      </c>
      <c r="AY249" s="252" t="s">
        <v>149</v>
      </c>
    </row>
    <row r="250" s="15" customFormat="1">
      <c r="A250" s="15"/>
      <c r="B250" s="253"/>
      <c r="C250" s="254"/>
      <c r="D250" s="233" t="s">
        <v>160</v>
      </c>
      <c r="E250" s="255" t="s">
        <v>19</v>
      </c>
      <c r="F250" s="256" t="s">
        <v>164</v>
      </c>
      <c r="G250" s="254"/>
      <c r="H250" s="257">
        <v>4.6799999999999997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160</v>
      </c>
      <c r="AU250" s="263" t="s">
        <v>82</v>
      </c>
      <c r="AV250" s="15" t="s">
        <v>156</v>
      </c>
      <c r="AW250" s="15" t="s">
        <v>35</v>
      </c>
      <c r="AX250" s="15" t="s">
        <v>80</v>
      </c>
      <c r="AY250" s="263" t="s">
        <v>149</v>
      </c>
    </row>
    <row r="251" s="2" customFormat="1" ht="16.5" customHeight="1">
      <c r="A251" s="39"/>
      <c r="B251" s="40"/>
      <c r="C251" s="213" t="s">
        <v>383</v>
      </c>
      <c r="D251" s="213" t="s">
        <v>151</v>
      </c>
      <c r="E251" s="214" t="s">
        <v>352</v>
      </c>
      <c r="F251" s="215" t="s">
        <v>353</v>
      </c>
      <c r="G251" s="216" t="s">
        <v>203</v>
      </c>
      <c r="H251" s="217">
        <v>4.6799999999999997</v>
      </c>
      <c r="I251" s="218"/>
      <c r="J251" s="219">
        <f>ROUND(I251*H251,2)</f>
        <v>0</v>
      </c>
      <c r="K251" s="215" t="s">
        <v>155</v>
      </c>
      <c r="L251" s="45"/>
      <c r="M251" s="220" t="s">
        <v>19</v>
      </c>
      <c r="N251" s="221" t="s">
        <v>44</v>
      </c>
      <c r="O251" s="85"/>
      <c r="P251" s="222">
        <f>O251*H251</f>
        <v>0</v>
      </c>
      <c r="Q251" s="222">
        <v>0.00046999999999999999</v>
      </c>
      <c r="R251" s="222">
        <f>Q251*H251</f>
        <v>0.0021995999999999999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156</v>
      </c>
      <c r="AT251" s="224" t="s">
        <v>151</v>
      </c>
      <c r="AU251" s="224" t="s">
        <v>82</v>
      </c>
      <c r="AY251" s="18" t="s">
        <v>149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80</v>
      </c>
      <c r="BK251" s="225">
        <f>ROUND(I251*H251,2)</f>
        <v>0</v>
      </c>
      <c r="BL251" s="18" t="s">
        <v>156</v>
      </c>
      <c r="BM251" s="224" t="s">
        <v>354</v>
      </c>
    </row>
    <row r="252" s="2" customFormat="1">
      <c r="A252" s="39"/>
      <c r="B252" s="40"/>
      <c r="C252" s="41"/>
      <c r="D252" s="226" t="s">
        <v>158</v>
      </c>
      <c r="E252" s="41"/>
      <c r="F252" s="227" t="s">
        <v>355</v>
      </c>
      <c r="G252" s="41"/>
      <c r="H252" s="41"/>
      <c r="I252" s="228"/>
      <c r="J252" s="41"/>
      <c r="K252" s="41"/>
      <c r="L252" s="45"/>
      <c r="M252" s="229"/>
      <c r="N252" s="230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158</v>
      </c>
      <c r="AU252" s="18" t="s">
        <v>82</v>
      </c>
    </row>
    <row r="253" s="13" customFormat="1">
      <c r="A253" s="13"/>
      <c r="B253" s="231"/>
      <c r="C253" s="232"/>
      <c r="D253" s="233" t="s">
        <v>160</v>
      </c>
      <c r="E253" s="234" t="s">
        <v>19</v>
      </c>
      <c r="F253" s="235" t="s">
        <v>301</v>
      </c>
      <c r="G253" s="232"/>
      <c r="H253" s="234" t="s">
        <v>19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160</v>
      </c>
      <c r="AU253" s="241" t="s">
        <v>82</v>
      </c>
      <c r="AV253" s="13" t="s">
        <v>80</v>
      </c>
      <c r="AW253" s="13" t="s">
        <v>35</v>
      </c>
      <c r="AX253" s="13" t="s">
        <v>73</v>
      </c>
      <c r="AY253" s="241" t="s">
        <v>149</v>
      </c>
    </row>
    <row r="254" s="13" customFormat="1">
      <c r="A254" s="13"/>
      <c r="B254" s="231"/>
      <c r="C254" s="232"/>
      <c r="D254" s="233" t="s">
        <v>160</v>
      </c>
      <c r="E254" s="234" t="s">
        <v>19</v>
      </c>
      <c r="F254" s="235" t="s">
        <v>672</v>
      </c>
      <c r="G254" s="232"/>
      <c r="H254" s="234" t="s">
        <v>19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160</v>
      </c>
      <c r="AU254" s="241" t="s">
        <v>82</v>
      </c>
      <c r="AV254" s="13" t="s">
        <v>80</v>
      </c>
      <c r="AW254" s="13" t="s">
        <v>35</v>
      </c>
      <c r="AX254" s="13" t="s">
        <v>73</v>
      </c>
      <c r="AY254" s="241" t="s">
        <v>149</v>
      </c>
    </row>
    <row r="255" s="14" customFormat="1">
      <c r="A255" s="14"/>
      <c r="B255" s="242"/>
      <c r="C255" s="243"/>
      <c r="D255" s="233" t="s">
        <v>160</v>
      </c>
      <c r="E255" s="244" t="s">
        <v>19</v>
      </c>
      <c r="F255" s="245" t="s">
        <v>683</v>
      </c>
      <c r="G255" s="243"/>
      <c r="H255" s="246">
        <v>4.6799999999999997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160</v>
      </c>
      <c r="AU255" s="252" t="s">
        <v>82</v>
      </c>
      <c r="AV255" s="14" t="s">
        <v>82</v>
      </c>
      <c r="AW255" s="14" t="s">
        <v>35</v>
      </c>
      <c r="AX255" s="14" t="s">
        <v>73</v>
      </c>
      <c r="AY255" s="252" t="s">
        <v>149</v>
      </c>
    </row>
    <row r="256" s="15" customFormat="1">
      <c r="A256" s="15"/>
      <c r="B256" s="253"/>
      <c r="C256" s="254"/>
      <c r="D256" s="233" t="s">
        <v>160</v>
      </c>
      <c r="E256" s="255" t="s">
        <v>19</v>
      </c>
      <c r="F256" s="256" t="s">
        <v>164</v>
      </c>
      <c r="G256" s="254"/>
      <c r="H256" s="257">
        <v>4.6799999999999997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3" t="s">
        <v>160</v>
      </c>
      <c r="AU256" s="263" t="s">
        <v>82</v>
      </c>
      <c r="AV256" s="15" t="s">
        <v>156</v>
      </c>
      <c r="AW256" s="15" t="s">
        <v>35</v>
      </c>
      <c r="AX256" s="15" t="s">
        <v>80</v>
      </c>
      <c r="AY256" s="263" t="s">
        <v>149</v>
      </c>
    </row>
    <row r="257" s="12" customFormat="1" ht="22.8" customHeight="1">
      <c r="A257" s="12"/>
      <c r="B257" s="197"/>
      <c r="C257" s="198"/>
      <c r="D257" s="199" t="s">
        <v>72</v>
      </c>
      <c r="E257" s="211" t="s">
        <v>216</v>
      </c>
      <c r="F257" s="211" t="s">
        <v>217</v>
      </c>
      <c r="G257" s="198"/>
      <c r="H257" s="198"/>
      <c r="I257" s="201"/>
      <c r="J257" s="212">
        <f>BK257</f>
        <v>0</v>
      </c>
      <c r="K257" s="198"/>
      <c r="L257" s="203"/>
      <c r="M257" s="204"/>
      <c r="N257" s="205"/>
      <c r="O257" s="205"/>
      <c r="P257" s="206">
        <f>SUM(P258:P266)</f>
        <v>0</v>
      </c>
      <c r="Q257" s="205"/>
      <c r="R257" s="206">
        <f>SUM(R258:R266)</f>
        <v>0</v>
      </c>
      <c r="S257" s="205"/>
      <c r="T257" s="207">
        <f>SUM(T258:T266)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8" t="s">
        <v>80</v>
      </c>
      <c r="AT257" s="209" t="s">
        <v>72</v>
      </c>
      <c r="AU257" s="209" t="s">
        <v>80</v>
      </c>
      <c r="AY257" s="208" t="s">
        <v>149</v>
      </c>
      <c r="BK257" s="210">
        <f>SUM(BK258:BK266)</f>
        <v>0</v>
      </c>
    </row>
    <row r="258" s="2" customFormat="1" ht="21.75" customHeight="1">
      <c r="A258" s="39"/>
      <c r="B258" s="40"/>
      <c r="C258" s="213" t="s">
        <v>388</v>
      </c>
      <c r="D258" s="213" t="s">
        <v>151</v>
      </c>
      <c r="E258" s="214" t="s">
        <v>218</v>
      </c>
      <c r="F258" s="215" t="s">
        <v>219</v>
      </c>
      <c r="G258" s="216" t="s">
        <v>220</v>
      </c>
      <c r="H258" s="217">
        <v>0.012999999999999999</v>
      </c>
      <c r="I258" s="218"/>
      <c r="J258" s="219">
        <f>ROUND(I258*H258,2)</f>
        <v>0</v>
      </c>
      <c r="K258" s="215" t="s">
        <v>155</v>
      </c>
      <c r="L258" s="45"/>
      <c r="M258" s="220" t="s">
        <v>19</v>
      </c>
      <c r="N258" s="221" t="s">
        <v>44</v>
      </c>
      <c r="O258" s="85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156</v>
      </c>
      <c r="AT258" s="224" t="s">
        <v>151</v>
      </c>
      <c r="AU258" s="224" t="s">
        <v>82</v>
      </c>
      <c r="AY258" s="18" t="s">
        <v>149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80</v>
      </c>
      <c r="BK258" s="225">
        <f>ROUND(I258*H258,2)</f>
        <v>0</v>
      </c>
      <c r="BL258" s="18" t="s">
        <v>156</v>
      </c>
      <c r="BM258" s="224" t="s">
        <v>752</v>
      </c>
    </row>
    <row r="259" s="2" customFormat="1">
      <c r="A259" s="39"/>
      <c r="B259" s="40"/>
      <c r="C259" s="41"/>
      <c r="D259" s="226" t="s">
        <v>158</v>
      </c>
      <c r="E259" s="41"/>
      <c r="F259" s="227" t="s">
        <v>222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158</v>
      </c>
      <c r="AU259" s="18" t="s">
        <v>82</v>
      </c>
    </row>
    <row r="260" s="2" customFormat="1" ht="24.15" customHeight="1">
      <c r="A260" s="39"/>
      <c r="B260" s="40"/>
      <c r="C260" s="213" t="s">
        <v>558</v>
      </c>
      <c r="D260" s="213" t="s">
        <v>151</v>
      </c>
      <c r="E260" s="214" t="s">
        <v>224</v>
      </c>
      <c r="F260" s="215" t="s">
        <v>225</v>
      </c>
      <c r="G260" s="216" t="s">
        <v>220</v>
      </c>
      <c r="H260" s="217">
        <v>0.182</v>
      </c>
      <c r="I260" s="218"/>
      <c r="J260" s="219">
        <f>ROUND(I260*H260,2)</f>
        <v>0</v>
      </c>
      <c r="K260" s="215" t="s">
        <v>155</v>
      </c>
      <c r="L260" s="45"/>
      <c r="M260" s="220" t="s">
        <v>19</v>
      </c>
      <c r="N260" s="221" t="s">
        <v>44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156</v>
      </c>
      <c r="AT260" s="224" t="s">
        <v>151</v>
      </c>
      <c r="AU260" s="224" t="s">
        <v>82</v>
      </c>
      <c r="AY260" s="18" t="s">
        <v>149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80</v>
      </c>
      <c r="BK260" s="225">
        <f>ROUND(I260*H260,2)</f>
        <v>0</v>
      </c>
      <c r="BL260" s="18" t="s">
        <v>156</v>
      </c>
      <c r="BM260" s="224" t="s">
        <v>753</v>
      </c>
    </row>
    <row r="261" s="2" customFormat="1">
      <c r="A261" s="39"/>
      <c r="B261" s="40"/>
      <c r="C261" s="41"/>
      <c r="D261" s="226" t="s">
        <v>158</v>
      </c>
      <c r="E261" s="41"/>
      <c r="F261" s="227" t="s">
        <v>227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158</v>
      </c>
      <c r="AU261" s="18" t="s">
        <v>82</v>
      </c>
    </row>
    <row r="262" s="13" customFormat="1">
      <c r="A262" s="13"/>
      <c r="B262" s="231"/>
      <c r="C262" s="232"/>
      <c r="D262" s="233" t="s">
        <v>160</v>
      </c>
      <c r="E262" s="234" t="s">
        <v>19</v>
      </c>
      <c r="F262" s="235" t="s">
        <v>228</v>
      </c>
      <c r="G262" s="232"/>
      <c r="H262" s="234" t="s">
        <v>19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160</v>
      </c>
      <c r="AU262" s="241" t="s">
        <v>82</v>
      </c>
      <c r="AV262" s="13" t="s">
        <v>80</v>
      </c>
      <c r="AW262" s="13" t="s">
        <v>35</v>
      </c>
      <c r="AX262" s="13" t="s">
        <v>73</v>
      </c>
      <c r="AY262" s="241" t="s">
        <v>149</v>
      </c>
    </row>
    <row r="263" s="14" customFormat="1">
      <c r="A263" s="14"/>
      <c r="B263" s="242"/>
      <c r="C263" s="243"/>
      <c r="D263" s="233" t="s">
        <v>160</v>
      </c>
      <c r="E263" s="244" t="s">
        <v>19</v>
      </c>
      <c r="F263" s="245" t="s">
        <v>754</v>
      </c>
      <c r="G263" s="243"/>
      <c r="H263" s="246">
        <v>0.182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160</v>
      </c>
      <c r="AU263" s="252" t="s">
        <v>82</v>
      </c>
      <c r="AV263" s="14" t="s">
        <v>82</v>
      </c>
      <c r="AW263" s="14" t="s">
        <v>35</v>
      </c>
      <c r="AX263" s="14" t="s">
        <v>73</v>
      </c>
      <c r="AY263" s="252" t="s">
        <v>149</v>
      </c>
    </row>
    <row r="264" s="15" customFormat="1">
      <c r="A264" s="15"/>
      <c r="B264" s="253"/>
      <c r="C264" s="254"/>
      <c r="D264" s="233" t="s">
        <v>160</v>
      </c>
      <c r="E264" s="255" t="s">
        <v>19</v>
      </c>
      <c r="F264" s="256" t="s">
        <v>164</v>
      </c>
      <c r="G264" s="254"/>
      <c r="H264" s="257">
        <v>0.182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3" t="s">
        <v>160</v>
      </c>
      <c r="AU264" s="263" t="s">
        <v>82</v>
      </c>
      <c r="AV264" s="15" t="s">
        <v>156</v>
      </c>
      <c r="AW264" s="15" t="s">
        <v>35</v>
      </c>
      <c r="AX264" s="15" t="s">
        <v>80</v>
      </c>
      <c r="AY264" s="263" t="s">
        <v>149</v>
      </c>
    </row>
    <row r="265" s="2" customFormat="1" ht="24.15" customHeight="1">
      <c r="A265" s="39"/>
      <c r="B265" s="40"/>
      <c r="C265" s="213" t="s">
        <v>560</v>
      </c>
      <c r="D265" s="213" t="s">
        <v>151</v>
      </c>
      <c r="E265" s="214" t="s">
        <v>231</v>
      </c>
      <c r="F265" s="215" t="s">
        <v>232</v>
      </c>
      <c r="G265" s="216" t="s">
        <v>220</v>
      </c>
      <c r="H265" s="217">
        <v>0.012999999999999999</v>
      </c>
      <c r="I265" s="218"/>
      <c r="J265" s="219">
        <f>ROUND(I265*H265,2)</f>
        <v>0</v>
      </c>
      <c r="K265" s="215" t="s">
        <v>155</v>
      </c>
      <c r="L265" s="45"/>
      <c r="M265" s="220" t="s">
        <v>19</v>
      </c>
      <c r="N265" s="221" t="s">
        <v>44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156</v>
      </c>
      <c r="AT265" s="224" t="s">
        <v>151</v>
      </c>
      <c r="AU265" s="224" t="s">
        <v>82</v>
      </c>
      <c r="AY265" s="18" t="s">
        <v>149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80</v>
      </c>
      <c r="BK265" s="225">
        <f>ROUND(I265*H265,2)</f>
        <v>0</v>
      </c>
      <c r="BL265" s="18" t="s">
        <v>156</v>
      </c>
      <c r="BM265" s="224" t="s">
        <v>755</v>
      </c>
    </row>
    <row r="266" s="2" customFormat="1">
      <c r="A266" s="39"/>
      <c r="B266" s="40"/>
      <c r="C266" s="41"/>
      <c r="D266" s="226" t="s">
        <v>158</v>
      </c>
      <c r="E266" s="41"/>
      <c r="F266" s="227" t="s">
        <v>234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158</v>
      </c>
      <c r="AU266" s="18" t="s">
        <v>82</v>
      </c>
    </row>
    <row r="267" s="12" customFormat="1" ht="22.8" customHeight="1">
      <c r="A267" s="12"/>
      <c r="B267" s="197"/>
      <c r="C267" s="198"/>
      <c r="D267" s="199" t="s">
        <v>72</v>
      </c>
      <c r="E267" s="211" t="s">
        <v>248</v>
      </c>
      <c r="F267" s="211" t="s">
        <v>249</v>
      </c>
      <c r="G267" s="198"/>
      <c r="H267" s="198"/>
      <c r="I267" s="201"/>
      <c r="J267" s="212">
        <f>BK267</f>
        <v>0</v>
      </c>
      <c r="K267" s="198"/>
      <c r="L267" s="203"/>
      <c r="M267" s="204"/>
      <c r="N267" s="205"/>
      <c r="O267" s="205"/>
      <c r="P267" s="206">
        <f>SUM(P268:P269)</f>
        <v>0</v>
      </c>
      <c r="Q267" s="205"/>
      <c r="R267" s="206">
        <f>SUM(R268:R269)</f>
        <v>0</v>
      </c>
      <c r="S267" s="205"/>
      <c r="T267" s="207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8" t="s">
        <v>80</v>
      </c>
      <c r="AT267" s="209" t="s">
        <v>72</v>
      </c>
      <c r="AU267" s="209" t="s">
        <v>80</v>
      </c>
      <c r="AY267" s="208" t="s">
        <v>149</v>
      </c>
      <c r="BK267" s="210">
        <f>SUM(BK268:BK269)</f>
        <v>0</v>
      </c>
    </row>
    <row r="268" s="2" customFormat="1" ht="24.15" customHeight="1">
      <c r="A268" s="39"/>
      <c r="B268" s="40"/>
      <c r="C268" s="213" t="s">
        <v>562</v>
      </c>
      <c r="D268" s="213" t="s">
        <v>151</v>
      </c>
      <c r="E268" s="214" t="s">
        <v>362</v>
      </c>
      <c r="F268" s="215" t="s">
        <v>363</v>
      </c>
      <c r="G268" s="216" t="s">
        <v>220</v>
      </c>
      <c r="H268" s="217">
        <v>6.6920000000000002</v>
      </c>
      <c r="I268" s="218"/>
      <c r="J268" s="219">
        <f>ROUND(I268*H268,2)</f>
        <v>0</v>
      </c>
      <c r="K268" s="215" t="s">
        <v>155</v>
      </c>
      <c r="L268" s="45"/>
      <c r="M268" s="220" t="s">
        <v>19</v>
      </c>
      <c r="N268" s="221" t="s">
        <v>44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156</v>
      </c>
      <c r="AT268" s="224" t="s">
        <v>151</v>
      </c>
      <c r="AU268" s="224" t="s">
        <v>82</v>
      </c>
      <c r="AY268" s="18" t="s">
        <v>149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80</v>
      </c>
      <c r="BK268" s="225">
        <f>ROUND(I268*H268,2)</f>
        <v>0</v>
      </c>
      <c r="BL268" s="18" t="s">
        <v>156</v>
      </c>
      <c r="BM268" s="224" t="s">
        <v>364</v>
      </c>
    </row>
    <row r="269" s="2" customFormat="1">
      <c r="A269" s="39"/>
      <c r="B269" s="40"/>
      <c r="C269" s="41"/>
      <c r="D269" s="226" t="s">
        <v>158</v>
      </c>
      <c r="E269" s="41"/>
      <c r="F269" s="227" t="s">
        <v>365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158</v>
      </c>
      <c r="AU269" s="18" t="s">
        <v>82</v>
      </c>
    </row>
    <row r="270" s="12" customFormat="1" ht="25.92" customHeight="1">
      <c r="A270" s="12"/>
      <c r="B270" s="197"/>
      <c r="C270" s="198"/>
      <c r="D270" s="199" t="s">
        <v>72</v>
      </c>
      <c r="E270" s="200" t="s">
        <v>262</v>
      </c>
      <c r="F270" s="200" t="s">
        <v>263</v>
      </c>
      <c r="G270" s="198"/>
      <c r="H270" s="198"/>
      <c r="I270" s="201"/>
      <c r="J270" s="202">
        <f>BK270</f>
        <v>0</v>
      </c>
      <c r="K270" s="198"/>
      <c r="L270" s="203"/>
      <c r="M270" s="204"/>
      <c r="N270" s="205"/>
      <c r="O270" s="205"/>
      <c r="P270" s="206">
        <f>P271</f>
        <v>0</v>
      </c>
      <c r="Q270" s="205"/>
      <c r="R270" s="206">
        <f>R271</f>
        <v>0</v>
      </c>
      <c r="S270" s="205"/>
      <c r="T270" s="207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8" t="s">
        <v>186</v>
      </c>
      <c r="AT270" s="209" t="s">
        <v>72</v>
      </c>
      <c r="AU270" s="209" t="s">
        <v>73</v>
      </c>
      <c r="AY270" s="208" t="s">
        <v>149</v>
      </c>
      <c r="BK270" s="210">
        <f>BK271</f>
        <v>0</v>
      </c>
    </row>
    <row r="271" s="2" customFormat="1" ht="16.5" customHeight="1">
      <c r="A271" s="39"/>
      <c r="B271" s="40"/>
      <c r="C271" s="213" t="s">
        <v>564</v>
      </c>
      <c r="D271" s="213" t="s">
        <v>151</v>
      </c>
      <c r="E271" s="214" t="s">
        <v>389</v>
      </c>
      <c r="F271" s="215" t="s">
        <v>390</v>
      </c>
      <c r="G271" s="216" t="s">
        <v>267</v>
      </c>
      <c r="H271" s="264"/>
      <c r="I271" s="218"/>
      <c r="J271" s="219">
        <f>ROUND(I271*H271,2)</f>
        <v>0</v>
      </c>
      <c r="K271" s="215" t="s">
        <v>19</v>
      </c>
      <c r="L271" s="45"/>
      <c r="M271" s="265" t="s">
        <v>19</v>
      </c>
      <c r="N271" s="266" t="s">
        <v>44</v>
      </c>
      <c r="O271" s="267"/>
      <c r="P271" s="268">
        <f>O271*H271</f>
        <v>0</v>
      </c>
      <c r="Q271" s="268">
        <v>0</v>
      </c>
      <c r="R271" s="268">
        <f>Q271*H271</f>
        <v>0</v>
      </c>
      <c r="S271" s="268">
        <v>0</v>
      </c>
      <c r="T271" s="26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156</v>
      </c>
      <c r="AT271" s="224" t="s">
        <v>151</v>
      </c>
      <c r="AU271" s="224" t="s">
        <v>80</v>
      </c>
      <c r="AY271" s="18" t="s">
        <v>149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80</v>
      </c>
      <c r="BK271" s="225">
        <f>ROUND(I271*H271,2)</f>
        <v>0</v>
      </c>
      <c r="BL271" s="18" t="s">
        <v>156</v>
      </c>
      <c r="BM271" s="224" t="s">
        <v>391</v>
      </c>
    </row>
    <row r="272" s="2" customFormat="1" ht="6.96" customHeight="1">
      <c r="A272" s="39"/>
      <c r="B272" s="60"/>
      <c r="C272" s="61"/>
      <c r="D272" s="61"/>
      <c r="E272" s="61"/>
      <c r="F272" s="61"/>
      <c r="G272" s="61"/>
      <c r="H272" s="61"/>
      <c r="I272" s="61"/>
      <c r="J272" s="61"/>
      <c r="K272" s="61"/>
      <c r="L272" s="45"/>
      <c r="M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</row>
  </sheetData>
  <sheetProtection sheet="1" autoFilter="0" formatColumns="0" formatRows="0" objects="1" scenarios="1" spinCount="100000" saltValue="5qW67jkMNIYF8/UJXHxkQtf2S7JiC7LZ9Kzi6uOHUsSb/spun9S8IBfF6C2Fv/GfA63aaDwxGxKK0Iyczjcj3w==" hashValue="E8z1j7LiLU1pnhZQN5cmTQHX3ItpFMbx56iO4Fwrh5KA1kGB3WY8eZfckudy/Dgm1IMHiEqxHU0fVdQz8HvEsQ==" algorithmName="SHA-512" password="CC35"/>
  <autoFilter ref="C92:K2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2/119003217"/>
    <hyperlink ref="F105" r:id="rId2" display="https://podminky.urs.cz/item/CS_URS_2023_02/119003218"/>
    <hyperlink ref="F113" r:id="rId3" display="https://podminky.urs.cz/item/CS_URS_2023_02/131212531"/>
    <hyperlink ref="F122" r:id="rId4" display="https://podminky.urs.cz/item/CS_URS_2023_02/139001101"/>
    <hyperlink ref="F128" r:id="rId5" display="https://podminky.urs.cz/item/CS_URS_2023_02/162751117"/>
    <hyperlink ref="F135" r:id="rId6" display="https://podminky.urs.cz/item/CS_URS_2023_02/162751119"/>
    <hyperlink ref="F140" r:id="rId7" display="https://podminky.urs.cz/item/CS_URS_2023_02/171201221"/>
    <hyperlink ref="F148" r:id="rId8" display="https://podminky.urs.cz/item/CS_URS_2023_02/171251201"/>
    <hyperlink ref="F156" r:id="rId9" display="https://podminky.urs.cz/item/CS_URS_2023_02/338171111"/>
    <hyperlink ref="F165" r:id="rId10" display="https://podminky.urs.cz/item/CS_URS_2023_02/338171113"/>
    <hyperlink ref="F185" r:id="rId11" display="https://podminky.urs.cz/item/CS_URS_2023_02/348101130"/>
    <hyperlink ref="F194" r:id="rId12" display="https://podminky.urs.cz/item/CS_URS_2023_02/348121221"/>
    <hyperlink ref="F205" r:id="rId13" display="https://podminky.urs.cz/item/CS_URS_2023_02/348171143"/>
    <hyperlink ref="F222" r:id="rId14" display="https://podminky.urs.cz/item/CS_URS_2023_02/635111141"/>
    <hyperlink ref="F228" r:id="rId15" display="https://podminky.urs.cz/item/CS_URS_2023_02/637211134"/>
    <hyperlink ref="F234" r:id="rId16" display="https://podminky.urs.cz/item/CS_URS_2023_02/977151115"/>
    <hyperlink ref="F240" r:id="rId17" display="https://podminky.urs.cz/item/CS_URS_2023_02/985311112"/>
    <hyperlink ref="F246" r:id="rId18" display="https://podminky.urs.cz/item/CS_URS_2023_02/985323112"/>
    <hyperlink ref="F252" r:id="rId19" display="https://podminky.urs.cz/item/CS_URS_2023_02/985324111"/>
    <hyperlink ref="F259" r:id="rId20" display="https://podminky.urs.cz/item/CS_URS_2023_02/997013501"/>
    <hyperlink ref="F261" r:id="rId21" display="https://podminky.urs.cz/item/CS_URS_2023_02/997013509"/>
    <hyperlink ref="F266" r:id="rId22" display="https://podminky.urs.cz/item/CS_URS_2023_02/997013601"/>
    <hyperlink ref="F269" r:id="rId23" display="https://podminky.urs.cz/item/CS_URS_2023_02/9982321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2023-11-22T13:42:29Z</dcterms:created>
  <dcterms:modified xsi:type="dcterms:W3CDTF">2023-11-22T13:42:50Z</dcterms:modified>
</cp:coreProperties>
</file>